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Files (x86)\Mimecast\PATI\temp\989b96a4-2710-46c2-a7ef-17335f20b315\"/>
    </mc:Choice>
  </mc:AlternateContent>
  <xr:revisionPtr revIDLastSave="0" documentId="8_{D33ACA29-6E4A-4B4D-9094-8818DA59E205}" xr6:coauthVersionLast="36" xr6:coauthVersionMax="36" xr10:uidLastSave="{00000000-0000-0000-0000-000000000000}"/>
  <bookViews>
    <workbookView xWindow="67200" yWindow="10815" windowWidth="34560" windowHeight="21585" activeTab="1" xr2:uid="{00000000-000D-0000-FFFF-FFFF00000000}"/>
  </bookViews>
  <sheets>
    <sheet name="Parcel N (3)" sheetId="6" r:id="rId1"/>
    <sheet name="Plot by Plot" sheetId="7" r:id="rId2"/>
  </sheets>
  <definedNames>
    <definedName name="_xlnm._FilterDatabase" localSheetId="1" hidden="1">'Plot by Plot'!$A$1:$K$67</definedName>
    <definedName name="_xlnm.Print_Area" localSheetId="0">'Parcel N (3)'!$C$4:$I$38</definedName>
    <definedName name="_xlnm.Print_Area" localSheetId="1">'Plot by Plot'!$A$1:$K$76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7" i="7" l="1"/>
  <c r="M67" i="7"/>
  <c r="J76" i="7"/>
  <c r="J74" i="7" s="1"/>
  <c r="J72" i="7"/>
  <c r="K72" i="7" s="1"/>
  <c r="J70" i="7"/>
  <c r="K70" i="7" s="1"/>
  <c r="D24" i="7"/>
  <c r="D18" i="7"/>
  <c r="D59" i="7"/>
  <c r="D57" i="7"/>
  <c r="D55" i="7"/>
  <c r="D44" i="7"/>
  <c r="D27" i="7"/>
  <c r="D13" i="7"/>
  <c r="D26" i="7"/>
  <c r="D54" i="7"/>
  <c r="D45" i="7"/>
  <c r="D30" i="7"/>
  <c r="D29" i="7"/>
  <c r="D20" i="7"/>
  <c r="D16" i="7"/>
  <c r="D11" i="7"/>
  <c r="D8" i="7"/>
  <c r="D6" i="7"/>
  <c r="D5" i="7"/>
  <c r="D60" i="7"/>
  <c r="D58" i="7"/>
  <c r="D56" i="7"/>
  <c r="D53" i="7"/>
  <c r="D12" i="7"/>
  <c r="D7" i="7"/>
  <c r="D4" i="7"/>
  <c r="D9" i="7"/>
  <c r="D10" i="7"/>
  <c r="D14" i="7"/>
  <c r="D15" i="7"/>
  <c r="D17" i="7"/>
  <c r="D19" i="7"/>
  <c r="D21" i="7"/>
  <c r="D22" i="7"/>
  <c r="D23" i="7"/>
  <c r="D25" i="7"/>
  <c r="D28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6" i="7"/>
  <c r="D47" i="7"/>
  <c r="D48" i="7"/>
  <c r="D50" i="7"/>
  <c r="D51" i="7"/>
  <c r="D52" i="7"/>
  <c r="D61" i="7"/>
  <c r="D62" i="7"/>
  <c r="D63" i="7"/>
  <c r="D64" i="7"/>
  <c r="D65" i="7"/>
  <c r="D66" i="7"/>
  <c r="D3" i="7"/>
  <c r="D2" i="7"/>
  <c r="F16" i="6"/>
  <c r="F12" i="6"/>
  <c r="D36" i="6"/>
  <c r="F19" i="6"/>
  <c r="K76" i="7" l="1"/>
  <c r="K74" i="7"/>
  <c r="J75" i="7"/>
  <c r="K75" i="7" s="1"/>
  <c r="I12" i="6"/>
  <c r="I16" i="6"/>
  <c r="F28" i="6" l="1"/>
  <c r="F8" i="6"/>
  <c r="D37" i="6"/>
  <c r="F34" i="6"/>
  <c r="F32" i="6"/>
  <c r="F31" i="6"/>
  <c r="F29" i="6"/>
  <c r="F27" i="6"/>
  <c r="F26" i="6"/>
  <c r="F25" i="6"/>
  <c r="F20" i="6"/>
  <c r="F18" i="6"/>
  <c r="F17" i="6"/>
  <c r="F15" i="6"/>
  <c r="F14" i="6"/>
  <c r="F13" i="6"/>
  <c r="F11" i="6"/>
  <c r="F10" i="6"/>
  <c r="F9" i="6"/>
  <c r="F37" i="6" l="1"/>
  <c r="F36" i="6"/>
  <c r="I34" i="6"/>
  <c r="I31" i="6"/>
  <c r="I25" i="6"/>
  <c r="I19" i="6"/>
  <c r="I8" i="6"/>
  <c r="I18" i="6"/>
  <c r="I14" i="6"/>
  <c r="I9" i="6"/>
  <c r="I10" i="6"/>
  <c r="I15" i="6"/>
  <c r="D38" i="6"/>
  <c r="I11" i="6"/>
  <c r="I17" i="6"/>
  <c r="I20" i="6"/>
  <c r="I13" i="6"/>
  <c r="F38" i="6" l="1"/>
</calcChain>
</file>

<file path=xl/sharedStrings.xml><?xml version="1.0" encoding="utf-8"?>
<sst xmlns="http://schemas.openxmlformats.org/spreadsheetml/2006/main" count="454" uniqueCount="59">
  <si>
    <t>No's</t>
  </si>
  <si>
    <t>Sq.ft</t>
  </si>
  <si>
    <t>Total Sq.ft</t>
  </si>
  <si>
    <t>Storeys</t>
  </si>
  <si>
    <t>Beds</t>
  </si>
  <si>
    <t>Total Units</t>
  </si>
  <si>
    <t>Total Affordable Units</t>
  </si>
  <si>
    <t>Individual %</t>
  </si>
  <si>
    <t>Filey</t>
  </si>
  <si>
    <t>Marlborough</t>
  </si>
  <si>
    <t>Chelmsford M4(2)</t>
  </si>
  <si>
    <t>NDSS</t>
  </si>
  <si>
    <t>M4(2)</t>
  </si>
  <si>
    <t>Total Open Market Units</t>
  </si>
  <si>
    <t>Open Mix Housetypes</t>
  </si>
  <si>
    <t>Affordable Housetypes</t>
  </si>
  <si>
    <t>Seaton</t>
  </si>
  <si>
    <t>AFR 4B5P M4(2)</t>
  </si>
  <si>
    <t>AFR 3B4P M4(2)</t>
  </si>
  <si>
    <t>Dromer</t>
  </si>
  <si>
    <t>Romsey</t>
  </si>
  <si>
    <t>House Type Schedule - Parcel N, Arborfield Green</t>
  </si>
  <si>
    <t>Redgrave</t>
  </si>
  <si>
    <t>Affordable Rent</t>
  </si>
  <si>
    <t>Shared Ownership</t>
  </si>
  <si>
    <t>Social Rent</t>
  </si>
  <si>
    <t>AFR 2B3P M4(2)</t>
  </si>
  <si>
    <t>Burford</t>
  </si>
  <si>
    <t>Walton</t>
  </si>
  <si>
    <t>1B Maisonette M4(2) FF</t>
  </si>
  <si>
    <t>1B Maisonette M4(2) GF</t>
  </si>
  <si>
    <t>Plot</t>
  </si>
  <si>
    <t>Housetype</t>
  </si>
  <si>
    <t>Sq.m</t>
  </si>
  <si>
    <t>Persons</t>
  </si>
  <si>
    <t>Tenure</t>
  </si>
  <si>
    <t>Chelmsford</t>
  </si>
  <si>
    <t>GF Maisonette</t>
  </si>
  <si>
    <t>FF Maisonette</t>
  </si>
  <si>
    <t>Open Market</t>
  </si>
  <si>
    <t>Y</t>
  </si>
  <si>
    <t>N</t>
  </si>
  <si>
    <t>Dorking</t>
  </si>
  <si>
    <t>Burford M4(2)</t>
  </si>
  <si>
    <t>Caldwell</t>
  </si>
  <si>
    <t>Keswick</t>
  </si>
  <si>
    <t>AFR 2B3P</t>
  </si>
  <si>
    <t>AFR 3B4P</t>
  </si>
  <si>
    <t>AFR 4B5P</t>
  </si>
  <si>
    <t>M4(1)</t>
  </si>
  <si>
    <t>Total M4(2)</t>
  </si>
  <si>
    <t>Affordable</t>
  </si>
  <si>
    <t>Total M4(1)</t>
  </si>
  <si>
    <t>M4(1) Breakdown</t>
  </si>
  <si>
    <t>M4(2) Breakdown</t>
  </si>
  <si>
    <t>NDSS Breakdown</t>
  </si>
  <si>
    <t>Total NDSS</t>
  </si>
  <si>
    <t>Parking Spaces</t>
  </si>
  <si>
    <t>Garage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</si>
</sst>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0" fillId="0" borderId="14" xfId="0" applyBorder="1" applyAlignment="1">
      <alignment horizontal="center"/>
    </xf>
    <xf numFmtId="0" fontId="1" fillId="0" borderId="16" xfId="0" applyFont="1" applyBorder="1"/>
    <xf numFmtId="0" fontId="0" fillId="0" borderId="1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3" xfId="0" applyBorder="1" applyAlignment="1">
      <alignment horizontal="right"/>
    </xf>
    <xf numFmtId="0" fontId="0" fillId="2" borderId="13" xfId="0" applyFill="1" applyBorder="1" applyAlignment="1">
      <alignment horizontal="center"/>
    </xf>
    <xf numFmtId="3" fontId="0" fillId="0" borderId="6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11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15" xfId="0" applyNumberFormat="1" applyBorder="1" applyAlignment="1">
      <alignment horizontal="left"/>
    </xf>
    <xf numFmtId="3" fontId="0" fillId="0" borderId="4" xfId="0" applyNumberFormat="1" applyBorder="1"/>
    <xf numFmtId="0" fontId="0" fillId="2" borderId="0" xfId="0" applyFill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8" xfId="0" applyFont="1" applyBorder="1"/>
    <xf numFmtId="0" fontId="2" fillId="0" borderId="0" xfId="0" applyFont="1" applyAlignment="1">
      <alignment horizontal="center"/>
    </xf>
    <xf numFmtId="3" fontId="0" fillId="0" borderId="3" xfId="0" applyNumberFormat="1" applyBorder="1" applyAlignment="1">
      <alignment horizontal="right"/>
    </xf>
    <xf numFmtId="0" fontId="3" fillId="0" borderId="0" xfId="0" applyFont="1"/>
    <xf numFmtId="0" fontId="2" fillId="0" borderId="5" xfId="0" applyFont="1" applyBorder="1"/>
    <xf numFmtId="0" fontId="0" fillId="0" borderId="6" xfId="0" applyBorder="1" applyAlignment="1">
      <alignment horizontal="right"/>
    </xf>
    <xf numFmtId="3" fontId="0" fillId="0" borderId="21" xfId="0" applyNumberFormat="1" applyBorder="1" applyAlignment="1">
      <alignment horizontal="left"/>
    </xf>
    <xf numFmtId="3" fontId="0" fillId="0" borderId="7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9" fontId="2" fillId="0" borderId="7" xfId="0" applyNumberFormat="1" applyFont="1" applyBorder="1" applyAlignment="1">
      <alignment horizontal="center"/>
    </xf>
    <xf numFmtId="9" fontId="2" fillId="0" borderId="9" xfId="0" applyNumberFormat="1" applyFont="1" applyBorder="1" applyAlignment="1">
      <alignment horizontal="center"/>
    </xf>
    <xf numFmtId="9" fontId="2" fillId="0" borderId="12" xfId="0" applyNumberFormat="1" applyFont="1" applyBorder="1" applyAlignment="1">
      <alignment horizontal="center"/>
    </xf>
    <xf numFmtId="0" fontId="0" fillId="0" borderId="26" xfId="0" applyBorder="1"/>
    <xf numFmtId="0" fontId="4" fillId="3" borderId="0" xfId="0" applyFont="1" applyFill="1"/>
    <xf numFmtId="0" fontId="5" fillId="3" borderId="0" xfId="0" applyFont="1" applyFill="1"/>
    <xf numFmtId="0" fontId="0" fillId="0" borderId="4" xfId="0" applyBorder="1"/>
    <xf numFmtId="0" fontId="2" fillId="0" borderId="10" xfId="0" applyFont="1" applyBorder="1"/>
    <xf numFmtId="0" fontId="0" fillId="2" borderId="11" xfId="0" applyFill="1" applyBorder="1" applyAlignment="1">
      <alignment horizontal="center"/>
    </xf>
    <xf numFmtId="0" fontId="2" fillId="0" borderId="22" xfId="0" applyFont="1" applyBorder="1"/>
    <xf numFmtId="0" fontId="0" fillId="0" borderId="23" xfId="0" applyBorder="1" applyAlignment="1">
      <alignment horizontal="center"/>
    </xf>
    <xf numFmtId="3" fontId="0" fillId="0" borderId="23" xfId="0" applyNumberFormat="1" applyBorder="1" applyAlignment="1">
      <alignment horizontal="right"/>
    </xf>
    <xf numFmtId="0" fontId="0" fillId="2" borderId="23" xfId="0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9" fontId="2" fillId="0" borderId="0" xfId="0" applyNumberFormat="1" applyFont="1" applyAlignment="1">
      <alignment vertical="center"/>
    </xf>
    <xf numFmtId="9" fontId="2" fillId="0" borderId="2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0" fillId="0" borderId="7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0" fontId="2" fillId="2" borderId="35" xfId="0" applyFont="1" applyFill="1" applyBorder="1" applyAlignment="1">
      <alignment vertical="center"/>
    </xf>
    <xf numFmtId="3" fontId="0" fillId="0" borderId="36" xfId="0" applyNumberFormat="1" applyBorder="1" applyAlignment="1">
      <alignment horizontal="right"/>
    </xf>
    <xf numFmtId="0" fontId="0" fillId="0" borderId="36" xfId="0" applyBorder="1" applyAlignment="1">
      <alignment horizontal="center"/>
    </xf>
    <xf numFmtId="9" fontId="2" fillId="0" borderId="37" xfId="0" applyNumberFormat="1" applyFont="1" applyBorder="1" applyAlignment="1">
      <alignment horizontal="center"/>
    </xf>
    <xf numFmtId="164" fontId="2" fillId="0" borderId="0" xfId="0" applyNumberFormat="1" applyFont="1"/>
    <xf numFmtId="0" fontId="0" fillId="0" borderId="19" xfId="0" applyBorder="1"/>
    <xf numFmtId="0" fontId="2" fillId="0" borderId="19" xfId="0" applyFont="1" applyBorder="1"/>
    <xf numFmtId="9" fontId="0" fillId="0" borderId="18" xfId="0" applyNumberFormat="1" applyBorder="1"/>
    <xf numFmtId="9" fontId="0" fillId="0" borderId="27" xfId="0" applyNumberFormat="1" applyBorder="1"/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9" fontId="2" fillId="0" borderId="31" xfId="0" applyNumberFormat="1" applyFont="1" applyBorder="1" applyAlignment="1">
      <alignment horizontal="center" vertical="center"/>
    </xf>
    <xf numFmtId="9" fontId="2" fillId="0" borderId="32" xfId="0" applyNumberFormat="1" applyFont="1" applyBorder="1" applyAlignment="1">
      <alignment horizontal="center" vertical="center"/>
    </xf>
    <xf numFmtId="9" fontId="2" fillId="0" borderId="33" xfId="0" applyNumberFormat="1" applyFont="1" applyBorder="1" applyAlignment="1">
      <alignment horizontal="center" vertical="center"/>
    </xf>
    <xf numFmtId="9" fontId="2" fillId="0" borderId="34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9" fontId="2" fillId="0" borderId="7" xfId="0" applyNumberFormat="1" applyFont="1" applyBorder="1" applyAlignment="1">
      <alignment horizontal="center" vertical="center"/>
    </xf>
    <xf numFmtId="9" fontId="2" fillId="0" borderId="1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0" borderId="25" xfId="0" applyFont="1" applyBorder="1" applyAlignment="1">
      <alignment horizontal="right"/>
    </xf>
    <xf numFmtId="0" fontId="2" fillId="0" borderId="26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970643</xdr:colOff>
      <xdr:row>32</xdr:row>
      <xdr:rowOff>18143</xdr:rowOff>
    </xdr:from>
    <xdr:to>
      <xdr:col>2</xdr:col>
      <xdr:colOff>1123043</xdr:colOff>
      <xdr:row>32</xdr:row>
      <xdr:rowOff>170543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8FE230-E027-F149-86BB-4F22EC875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843" y="4717143"/>
          <a:ext cx="152400" cy="152400"/>
        </a:xfrm>
        <a:prstGeom prst="rect">
          <a:avLst/>
        </a:prstGeom>
      </xdr:spPr>
    </xdr:pic>
    <xdr:clientData/>
  </xdr:twoCellAnchor>
  <xdr:twoCellAnchor editAs="oneCell">
    <xdr:from>
      <xdr:col>2</xdr:col>
      <xdr:colOff>1124857</xdr:colOff>
      <xdr:row>29</xdr:row>
      <xdr:rowOff>27216</xdr:rowOff>
    </xdr:from>
    <xdr:to>
      <xdr:col>2</xdr:col>
      <xdr:colOff>1277257</xdr:colOff>
      <xdr:row>30</xdr:row>
      <xdr:rowOff>1816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6427AE-6D90-5E48-8982-780170E66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17057" y="4205516"/>
          <a:ext cx="152400" cy="152401"/>
        </a:xfrm>
        <a:prstGeom prst="rect">
          <a:avLst/>
        </a:prstGeom>
      </xdr:spPr>
    </xdr:pic>
    <xdr:clientData/>
  </xdr:twoCellAnchor>
  <xdr:twoCellAnchor editAs="oneCell">
    <xdr:from>
      <xdr:col>2</xdr:col>
      <xdr:colOff>716644</xdr:colOff>
      <xdr:row>23</xdr:row>
      <xdr:rowOff>1</xdr:rowOff>
    </xdr:from>
    <xdr:to>
      <xdr:col>2</xdr:col>
      <xdr:colOff>869044</xdr:colOff>
      <xdr:row>23</xdr:row>
      <xdr:rowOff>152401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74F2E51-A82F-7045-8674-D80B0331E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08844" y="3505201"/>
          <a:ext cx="152400" cy="15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D5BFB-0E4D-C74C-A4B7-6C60DDAFBAB1}">
  <sheetPr>
    <pageSetUpPr fitToPage="1"/>
  </sheetPr>
  <dimension ref="B4:R39"/>
  <sheetViews>
    <sheetView showGridLines="0" zoomScale="142" zoomScaleNormal="100" workbookViewId="0">
      <selection activeCell="L14" sqref="L14"/>
    </sheetView>
  </sheetViews>
  <sheetFormatPr defaultColWidth="11.42578125" defaultRowHeight="12.75" x14ac:dyDescent="0.2"/>
  <cols>
    <col min="1" max="1" width="9.140625" customWidth="1"/>
    <col min="2" max="2" width="5.140625" customWidth="1"/>
    <col min="3" max="3" width="24.42578125" customWidth="1"/>
    <col min="4" max="8" width="9.85546875" customWidth="1"/>
    <col min="9" max="9" width="10.85546875" customWidth="1"/>
    <col min="10" max="244" width="8.85546875" customWidth="1"/>
  </cols>
  <sheetData>
    <row r="4" spans="2:11" ht="23.25" x14ac:dyDescent="0.35">
      <c r="C4" s="39" t="s">
        <v>21</v>
      </c>
      <c r="D4" s="40"/>
      <c r="E4" s="40"/>
      <c r="F4" s="40"/>
      <c r="G4" s="40"/>
      <c r="H4" s="40"/>
      <c r="I4" s="40"/>
    </row>
    <row r="5" spans="2:11" ht="5.0999999999999996" customHeight="1" thickBot="1" x14ac:dyDescent="0.4">
      <c r="C5" s="29"/>
    </row>
    <row r="6" spans="2:11" ht="13.5" thickBot="1" x14ac:dyDescent="0.25">
      <c r="C6" s="5" t="s">
        <v>14</v>
      </c>
      <c r="D6" s="6" t="s">
        <v>0</v>
      </c>
      <c r="E6" s="15" t="s">
        <v>1</v>
      </c>
      <c r="F6" s="15" t="s">
        <v>2</v>
      </c>
      <c r="G6" s="6" t="s">
        <v>4</v>
      </c>
      <c r="H6" s="6" t="s">
        <v>3</v>
      </c>
      <c r="I6" s="41" t="s">
        <v>7</v>
      </c>
    </row>
    <row r="7" spans="2:11" ht="5.0999999999999996" customHeight="1" thickBot="1" x14ac:dyDescent="0.25">
      <c r="D7" s="2"/>
      <c r="E7" s="3"/>
      <c r="F7" s="3"/>
      <c r="G7" s="2"/>
      <c r="H7" s="2"/>
    </row>
    <row r="8" spans="2:11" ht="12.95" customHeight="1" x14ac:dyDescent="0.2">
      <c r="C8" s="51" t="s">
        <v>19</v>
      </c>
      <c r="D8" s="7">
        <v>1</v>
      </c>
      <c r="E8" s="31">
        <v>750</v>
      </c>
      <c r="F8" s="17">
        <f t="shared" ref="F8:F20" si="0">D8*E8</f>
        <v>750</v>
      </c>
      <c r="G8" s="7">
        <v>2</v>
      </c>
      <c r="H8" s="7">
        <v>2</v>
      </c>
      <c r="I8" s="35">
        <f t="shared" ref="I8:I20" si="1">D8/$D$36</f>
        <v>1.9230769230769232E-2</v>
      </c>
    </row>
    <row r="9" spans="2:11" ht="12.95" customHeight="1" thickBot="1" x14ac:dyDescent="0.25">
      <c r="B9" s="1"/>
      <c r="C9" s="54" t="s">
        <v>44</v>
      </c>
      <c r="D9" s="8">
        <v>3</v>
      </c>
      <c r="E9" s="19">
        <v>765</v>
      </c>
      <c r="F9" s="19">
        <f t="shared" si="0"/>
        <v>2295</v>
      </c>
      <c r="G9" s="8">
        <v>2</v>
      </c>
      <c r="H9" s="8">
        <v>2</v>
      </c>
      <c r="I9" s="37">
        <f t="shared" si="1"/>
        <v>5.7692307692307696E-2</v>
      </c>
    </row>
    <row r="10" spans="2:11" ht="12.95" customHeight="1" x14ac:dyDescent="0.2">
      <c r="B10" s="1"/>
      <c r="C10" s="63" t="s">
        <v>22</v>
      </c>
      <c r="D10" s="65">
        <v>4</v>
      </c>
      <c r="E10" s="64">
        <v>922</v>
      </c>
      <c r="F10" s="64">
        <f t="shared" si="0"/>
        <v>3688</v>
      </c>
      <c r="G10" s="65">
        <v>3</v>
      </c>
      <c r="H10" s="65">
        <v>2</v>
      </c>
      <c r="I10" s="66">
        <f t="shared" si="1"/>
        <v>7.6923076923076927E-2</v>
      </c>
    </row>
    <row r="11" spans="2:11" x14ac:dyDescent="0.2">
      <c r="B11" s="1"/>
      <c r="C11" s="53" t="s">
        <v>10</v>
      </c>
      <c r="D11" s="4">
        <v>3</v>
      </c>
      <c r="E11" s="18">
        <v>997</v>
      </c>
      <c r="F11" s="18">
        <f t="shared" si="0"/>
        <v>2991</v>
      </c>
      <c r="G11" s="4">
        <v>3</v>
      </c>
      <c r="H11" s="4">
        <v>2</v>
      </c>
      <c r="I11" s="36">
        <f t="shared" si="1"/>
        <v>5.7692307692307696E-2</v>
      </c>
    </row>
    <row r="12" spans="2:11" x14ac:dyDescent="0.2">
      <c r="B12" s="1"/>
      <c r="C12" s="53" t="s">
        <v>36</v>
      </c>
      <c r="D12" s="4">
        <v>1</v>
      </c>
      <c r="E12" s="18">
        <v>997</v>
      </c>
      <c r="F12" s="18">
        <f t="shared" si="0"/>
        <v>997</v>
      </c>
      <c r="G12" s="4">
        <v>3</v>
      </c>
      <c r="H12" s="4">
        <v>2</v>
      </c>
      <c r="I12" s="36">
        <f t="shared" si="1"/>
        <v>1.9230769230769232E-2</v>
      </c>
    </row>
    <row r="13" spans="2:11" x14ac:dyDescent="0.2">
      <c r="B13" s="1"/>
      <c r="C13" s="53" t="s">
        <v>16</v>
      </c>
      <c r="D13" s="4">
        <v>2</v>
      </c>
      <c r="E13" s="18">
        <v>1043</v>
      </c>
      <c r="F13" s="18">
        <f t="shared" si="0"/>
        <v>2086</v>
      </c>
      <c r="G13" s="4">
        <v>3</v>
      </c>
      <c r="H13" s="4">
        <v>2</v>
      </c>
      <c r="I13" s="36">
        <f t="shared" si="1"/>
        <v>3.8461538461538464E-2</v>
      </c>
    </row>
    <row r="14" spans="2:11" ht="13.5" thickBot="1" x14ac:dyDescent="0.25">
      <c r="B14" s="1"/>
      <c r="C14" s="54" t="s">
        <v>8</v>
      </c>
      <c r="D14" s="8">
        <v>6</v>
      </c>
      <c r="E14" s="19">
        <v>1127</v>
      </c>
      <c r="F14" s="19">
        <f t="shared" si="0"/>
        <v>6762</v>
      </c>
      <c r="G14" s="8">
        <v>3</v>
      </c>
      <c r="H14" s="8">
        <v>2.5</v>
      </c>
      <c r="I14" s="37">
        <f t="shared" si="1"/>
        <v>0.11538461538461539</v>
      </c>
      <c r="K14" s="25"/>
    </row>
    <row r="15" spans="2:11" ht="13.5" thickBot="1" x14ac:dyDescent="0.25">
      <c r="B15" s="1"/>
      <c r="C15" s="52" t="s">
        <v>20</v>
      </c>
      <c r="D15" s="7">
        <v>12</v>
      </c>
      <c r="E15" s="17">
        <v>1176</v>
      </c>
      <c r="F15" s="17">
        <f t="shared" si="0"/>
        <v>14112</v>
      </c>
      <c r="G15" s="7">
        <v>4</v>
      </c>
      <c r="H15" s="7">
        <v>2</v>
      </c>
      <c r="I15" s="35">
        <f t="shared" si="1"/>
        <v>0.23076923076923078</v>
      </c>
    </row>
    <row r="16" spans="2:11" x14ac:dyDescent="0.2">
      <c r="B16" s="1"/>
      <c r="C16" s="63" t="s">
        <v>45</v>
      </c>
      <c r="D16" s="65">
        <v>2</v>
      </c>
      <c r="E16" s="64">
        <v>1226</v>
      </c>
      <c r="F16" s="17">
        <f t="shared" si="0"/>
        <v>2452</v>
      </c>
      <c r="G16" s="65">
        <v>4</v>
      </c>
      <c r="H16" s="65">
        <v>2</v>
      </c>
      <c r="I16" s="35">
        <f t="shared" si="1"/>
        <v>3.8461538461538464E-2</v>
      </c>
    </row>
    <row r="17" spans="2:18" x14ac:dyDescent="0.2">
      <c r="B17" s="1"/>
      <c r="C17" s="53" t="s">
        <v>9</v>
      </c>
      <c r="D17" s="4">
        <v>2</v>
      </c>
      <c r="E17" s="18">
        <v>1517</v>
      </c>
      <c r="F17" s="18">
        <f t="shared" si="0"/>
        <v>3034</v>
      </c>
      <c r="G17" s="4">
        <v>4</v>
      </c>
      <c r="H17" s="4">
        <v>2</v>
      </c>
      <c r="I17" s="36">
        <f t="shared" si="1"/>
        <v>3.8461538461538464E-2</v>
      </c>
    </row>
    <row r="18" spans="2:18" x14ac:dyDescent="0.2">
      <c r="B18" s="1"/>
      <c r="C18" s="53" t="s">
        <v>42</v>
      </c>
      <c r="D18" s="4">
        <v>7</v>
      </c>
      <c r="E18" s="18">
        <v>1517</v>
      </c>
      <c r="F18" s="18">
        <f t="shared" si="0"/>
        <v>10619</v>
      </c>
      <c r="G18" s="4">
        <v>4</v>
      </c>
      <c r="H18" s="4">
        <v>2</v>
      </c>
      <c r="I18" s="36">
        <f t="shared" si="1"/>
        <v>0.13461538461538461</v>
      </c>
      <c r="L18" s="62"/>
      <c r="M18" s="2"/>
      <c r="N18" s="20"/>
      <c r="O18" s="20"/>
      <c r="P18" s="2"/>
      <c r="Q18" s="2"/>
      <c r="R18" s="24"/>
    </row>
    <row r="19" spans="2:18" ht="13.5" thickBot="1" x14ac:dyDescent="0.25">
      <c r="B19" s="1"/>
      <c r="C19" s="54" t="s">
        <v>43</v>
      </c>
      <c r="D19" s="8">
        <v>2</v>
      </c>
      <c r="E19" s="19">
        <v>1611.8</v>
      </c>
      <c r="F19" s="19">
        <f t="shared" ref="F19" si="2">D19*E19</f>
        <v>3223.6</v>
      </c>
      <c r="G19" s="8">
        <v>4</v>
      </c>
      <c r="H19" s="8">
        <v>2</v>
      </c>
      <c r="I19" s="37">
        <f t="shared" si="1"/>
        <v>3.8461538461538464E-2</v>
      </c>
    </row>
    <row r="20" spans="2:18" ht="13.5" thickBot="1" x14ac:dyDescent="0.25">
      <c r="B20" s="1"/>
      <c r="C20" s="54" t="s">
        <v>28</v>
      </c>
      <c r="D20" s="48">
        <v>7</v>
      </c>
      <c r="E20" s="19">
        <v>1855</v>
      </c>
      <c r="F20" s="19">
        <f t="shared" si="0"/>
        <v>12985</v>
      </c>
      <c r="G20" s="8">
        <v>5</v>
      </c>
      <c r="H20" s="8">
        <v>2.5</v>
      </c>
      <c r="I20" s="37">
        <f t="shared" si="1"/>
        <v>0.13461538461538461</v>
      </c>
    </row>
    <row r="21" spans="2:18" ht="13.5" thickBot="1" x14ac:dyDescent="0.25">
      <c r="D21" s="2"/>
      <c r="E21" s="20"/>
      <c r="F21" s="20"/>
      <c r="G21" s="2"/>
      <c r="H21" s="2"/>
    </row>
    <row r="22" spans="2:18" ht="13.5" thickBot="1" x14ac:dyDescent="0.25">
      <c r="C22" s="5" t="s">
        <v>15</v>
      </c>
      <c r="D22" s="6" t="s">
        <v>0</v>
      </c>
      <c r="E22" s="28" t="s">
        <v>1</v>
      </c>
      <c r="F22" s="28" t="s">
        <v>2</v>
      </c>
      <c r="G22" s="6" t="s">
        <v>4</v>
      </c>
      <c r="H22" s="6" t="s">
        <v>3</v>
      </c>
      <c r="I22" s="41" t="s">
        <v>7</v>
      </c>
    </row>
    <row r="23" spans="2:18" ht="5.0999999999999996" customHeight="1" thickBot="1" x14ac:dyDescent="0.25">
      <c r="D23" s="2"/>
      <c r="E23" s="20"/>
      <c r="F23" s="20"/>
      <c r="G23" s="2"/>
      <c r="H23" s="2"/>
    </row>
    <row r="24" spans="2:18" ht="12.95" customHeight="1" thickBot="1" x14ac:dyDescent="0.25">
      <c r="C24" s="72" t="s">
        <v>25</v>
      </c>
      <c r="D24" s="73"/>
      <c r="E24" s="73"/>
      <c r="F24" s="73"/>
      <c r="G24" s="73"/>
      <c r="H24" s="73"/>
      <c r="I24" s="74"/>
    </row>
    <row r="25" spans="2:18" x14ac:dyDescent="0.2">
      <c r="C25" s="30" t="s">
        <v>30</v>
      </c>
      <c r="D25" s="14">
        <v>3</v>
      </c>
      <c r="E25" s="17">
        <v>538</v>
      </c>
      <c r="F25" s="17">
        <f t="shared" ref="F25:F29" si="3">D25*E25</f>
        <v>1614</v>
      </c>
      <c r="G25" s="7">
        <v>1</v>
      </c>
      <c r="H25" s="55">
        <v>1</v>
      </c>
      <c r="I25" s="75">
        <f>(D25++D26+D27+D28+D29)/$D$37</f>
        <v>0.69230769230769229</v>
      </c>
    </row>
    <row r="26" spans="2:18" ht="12.95" customHeight="1" x14ac:dyDescent="0.2">
      <c r="C26" s="26" t="s">
        <v>29</v>
      </c>
      <c r="D26" s="4">
        <v>3</v>
      </c>
      <c r="E26" s="18">
        <v>663</v>
      </c>
      <c r="F26" s="18">
        <f t="shared" si="3"/>
        <v>1989</v>
      </c>
      <c r="G26" s="4">
        <v>1</v>
      </c>
      <c r="H26" s="56">
        <v>1</v>
      </c>
      <c r="I26" s="76"/>
    </row>
    <row r="27" spans="2:18" x14ac:dyDescent="0.2">
      <c r="C27" s="26" t="s">
        <v>26</v>
      </c>
      <c r="D27" s="4">
        <v>1</v>
      </c>
      <c r="E27" s="18">
        <v>767</v>
      </c>
      <c r="F27" s="18">
        <f t="shared" si="3"/>
        <v>767</v>
      </c>
      <c r="G27" s="4">
        <v>2</v>
      </c>
      <c r="H27" s="56">
        <v>2</v>
      </c>
      <c r="I27" s="76"/>
    </row>
    <row r="28" spans="2:18" x14ac:dyDescent="0.2">
      <c r="C28" s="26" t="s">
        <v>18</v>
      </c>
      <c r="D28" s="4">
        <v>1</v>
      </c>
      <c r="E28" s="18">
        <v>914</v>
      </c>
      <c r="F28" s="18">
        <f t="shared" ref="F28" si="4">D28*E28</f>
        <v>914</v>
      </c>
      <c r="G28" s="4">
        <v>3</v>
      </c>
      <c r="H28" s="56">
        <v>2</v>
      </c>
      <c r="I28" s="77"/>
    </row>
    <row r="29" spans="2:18" ht="13.5" thickBot="1" x14ac:dyDescent="0.25">
      <c r="C29" s="42" t="s">
        <v>17</v>
      </c>
      <c r="D29" s="8">
        <v>1</v>
      </c>
      <c r="E29" s="19">
        <v>1056</v>
      </c>
      <c r="F29" s="19">
        <f t="shared" si="3"/>
        <v>1056</v>
      </c>
      <c r="G29" s="8">
        <v>3</v>
      </c>
      <c r="H29" s="57">
        <v>2</v>
      </c>
      <c r="I29" s="78"/>
    </row>
    <row r="30" spans="2:18" ht="13.5" thickBot="1" x14ac:dyDescent="0.25">
      <c r="C30" s="79" t="s">
        <v>24</v>
      </c>
      <c r="D30" s="80"/>
      <c r="E30" s="80"/>
      <c r="F30" s="80"/>
      <c r="G30" s="80"/>
      <c r="H30" s="80"/>
      <c r="I30" s="81"/>
    </row>
    <row r="31" spans="2:18" x14ac:dyDescent="0.2">
      <c r="C31" s="30" t="s">
        <v>26</v>
      </c>
      <c r="D31" s="7">
        <v>1</v>
      </c>
      <c r="E31" s="17">
        <v>767</v>
      </c>
      <c r="F31" s="17">
        <f t="shared" ref="F31:F32" si="5">D31*E31</f>
        <v>767</v>
      </c>
      <c r="G31" s="7">
        <v>2</v>
      </c>
      <c r="H31" s="14">
        <v>2</v>
      </c>
      <c r="I31" s="82">
        <f>(D32+D31)/$D$37</f>
        <v>0.23076923076923078</v>
      </c>
    </row>
    <row r="32" spans="2:18" ht="13.5" thickBot="1" x14ac:dyDescent="0.25">
      <c r="C32" s="42" t="s">
        <v>18</v>
      </c>
      <c r="D32" s="8">
        <v>2</v>
      </c>
      <c r="E32" s="19">
        <v>914</v>
      </c>
      <c r="F32" s="19">
        <f t="shared" si="5"/>
        <v>1828</v>
      </c>
      <c r="G32" s="8">
        <v>3</v>
      </c>
      <c r="H32" s="43">
        <v>2</v>
      </c>
      <c r="I32" s="83"/>
    </row>
    <row r="33" spans="3:9" ht="13.5" thickBot="1" x14ac:dyDescent="0.25">
      <c r="C33" s="79" t="s">
        <v>23</v>
      </c>
      <c r="D33" s="80"/>
      <c r="E33" s="80"/>
      <c r="F33" s="80"/>
      <c r="G33" s="80"/>
      <c r="H33" s="80"/>
      <c r="I33" s="81"/>
    </row>
    <row r="34" spans="3:9" ht="13.5" thickBot="1" x14ac:dyDescent="0.25">
      <c r="C34" s="44" t="s">
        <v>26</v>
      </c>
      <c r="D34" s="45">
        <v>1</v>
      </c>
      <c r="E34" s="46">
        <v>767</v>
      </c>
      <c r="F34" s="46">
        <f t="shared" ref="F34" si="6">D34*E34</f>
        <v>767</v>
      </c>
      <c r="G34" s="45">
        <v>2</v>
      </c>
      <c r="H34" s="47">
        <v>2</v>
      </c>
      <c r="I34" s="50">
        <f>(D35+D34)/$D$37</f>
        <v>7.6923076923076927E-2</v>
      </c>
    </row>
    <row r="35" spans="3:9" ht="13.5" thickBot="1" x14ac:dyDescent="0.25">
      <c r="C35" s="25"/>
      <c r="D35" s="2"/>
      <c r="E35" s="20"/>
      <c r="F35" s="20"/>
      <c r="G35" s="2"/>
      <c r="H35" s="23"/>
      <c r="I35" s="49"/>
    </row>
    <row r="36" spans="3:9" x14ac:dyDescent="0.2">
      <c r="C36" s="9" t="s">
        <v>13</v>
      </c>
      <c r="D36" s="16">
        <f>SUM(D8:D20)</f>
        <v>52</v>
      </c>
      <c r="E36" s="32"/>
      <c r="F36" s="33">
        <f>SUM(F8:F20)</f>
        <v>65994.600000000006</v>
      </c>
      <c r="G36" s="2"/>
      <c r="H36" s="27"/>
    </row>
    <row r="37" spans="3:9" ht="13.5" thickBot="1" x14ac:dyDescent="0.25">
      <c r="C37" s="10" t="s">
        <v>6</v>
      </c>
      <c r="D37" s="11">
        <f>SUM(D25:D34)</f>
        <v>13</v>
      </c>
      <c r="E37" s="21"/>
      <c r="F37" s="34">
        <f>SUM(F25:F34)</f>
        <v>9702</v>
      </c>
      <c r="G37" s="2"/>
      <c r="H37" s="2"/>
    </row>
    <row r="38" spans="3:9" ht="13.5" thickBot="1" x14ac:dyDescent="0.25">
      <c r="C38" s="12" t="s">
        <v>5</v>
      </c>
      <c r="D38" s="13">
        <f>D36+D37</f>
        <v>65</v>
      </c>
      <c r="E38" s="22" t="s">
        <v>2</v>
      </c>
      <c r="F38" s="22">
        <f>F36+F37</f>
        <v>75696.600000000006</v>
      </c>
    </row>
    <row r="39" spans="3:9" x14ac:dyDescent="0.2">
      <c r="F39" s="3"/>
      <c r="G39" s="2"/>
      <c r="H39" s="2"/>
    </row>
  </sheetData>
  <mergeCells count="5">
    <mergeCell ref="C24:I24"/>
    <mergeCell ref="I25:I29"/>
    <mergeCell ref="C30:I30"/>
    <mergeCell ref="I31:I32"/>
    <mergeCell ref="C33:I33"/>
  </mergeCells>
  <pageMargins left="0.75" right="0.75" top="1" bottom="1" header="0.5" footer="0.5"/>
  <pageSetup paperSize="8" orientation="portrait" r:id="rId1"/>
  <headerFooter alignWithMargins="0">
    <oddFooter>&amp;L_x000D_&amp;1#&amp;"Calibri"&amp;10&amp;K000000 Classified as General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F1EE-C5F2-0641-BD1A-63C36003AEAC}">
  <sheetPr>
    <pageSetUpPr fitToPage="1"/>
  </sheetPr>
  <dimension ref="A1:M76"/>
  <sheetViews>
    <sheetView tabSelected="1" zoomScale="121" zoomScaleNormal="121" workbookViewId="0">
      <selection activeCell="M71" sqref="M71"/>
    </sheetView>
  </sheetViews>
  <sheetFormatPr defaultColWidth="11.42578125" defaultRowHeight="12.75" x14ac:dyDescent="0.2"/>
  <cols>
    <col min="2" max="2" width="18.28515625" customWidth="1"/>
    <col min="8" max="8" width="21.7109375" customWidth="1"/>
    <col min="12" max="12" width="14.7109375" style="3" bestFit="1" customWidth="1"/>
    <col min="13" max="13" width="10.85546875" style="3"/>
  </cols>
  <sheetData>
    <row r="1" spans="1:13" ht="15.75" thickBot="1" x14ac:dyDescent="0.25">
      <c r="A1" s="58" t="s">
        <v>31</v>
      </c>
      <c r="B1" s="59" t="s">
        <v>32</v>
      </c>
      <c r="C1" s="59" t="s">
        <v>1</v>
      </c>
      <c r="D1" s="59" t="s">
        <v>33</v>
      </c>
      <c r="E1" s="59" t="s">
        <v>4</v>
      </c>
      <c r="F1" s="59" t="s">
        <v>34</v>
      </c>
      <c r="G1" s="59" t="s">
        <v>3</v>
      </c>
      <c r="H1" s="59" t="s">
        <v>35</v>
      </c>
      <c r="I1" s="59" t="s">
        <v>11</v>
      </c>
      <c r="J1" s="59" t="s">
        <v>49</v>
      </c>
      <c r="K1" s="59" t="s">
        <v>12</v>
      </c>
      <c r="L1" s="59" t="s">
        <v>57</v>
      </c>
      <c r="M1" s="60" t="s">
        <v>58</v>
      </c>
    </row>
    <row r="2" spans="1:13" x14ac:dyDescent="0.2">
      <c r="A2" s="25">
        <v>1</v>
      </c>
      <c r="B2" s="25" t="s">
        <v>28</v>
      </c>
      <c r="C2" s="25">
        <v>1855</v>
      </c>
      <c r="D2" s="67">
        <f>C2*0.092903</f>
        <v>172.33506499999999</v>
      </c>
      <c r="E2" s="25">
        <v>5</v>
      </c>
      <c r="F2" s="25">
        <v>8</v>
      </c>
      <c r="G2" s="25">
        <v>2.5</v>
      </c>
      <c r="H2" s="25" t="s">
        <v>39</v>
      </c>
      <c r="I2" s="27" t="s">
        <v>40</v>
      </c>
      <c r="J2" s="27" t="s">
        <v>40</v>
      </c>
      <c r="K2" s="27" t="s">
        <v>41</v>
      </c>
      <c r="L2" s="2">
        <v>2</v>
      </c>
      <c r="M2" s="2" t="s">
        <v>40</v>
      </c>
    </row>
    <row r="3" spans="1:13" x14ac:dyDescent="0.2">
      <c r="A3" s="25">
        <v>2</v>
      </c>
      <c r="B3" s="25" t="s">
        <v>20</v>
      </c>
      <c r="C3" s="25">
        <v>1176</v>
      </c>
      <c r="D3" s="67">
        <f>C3*0.092903</f>
        <v>109.253928</v>
      </c>
      <c r="E3" s="25">
        <v>4</v>
      </c>
      <c r="F3" s="25">
        <v>5</v>
      </c>
      <c r="G3" s="25">
        <v>2</v>
      </c>
      <c r="H3" s="25" t="s">
        <v>39</v>
      </c>
      <c r="I3" s="27" t="s">
        <v>40</v>
      </c>
      <c r="J3" s="27" t="s">
        <v>40</v>
      </c>
      <c r="K3" s="27" t="s">
        <v>41</v>
      </c>
      <c r="L3" s="2">
        <v>2</v>
      </c>
      <c r="M3" s="2" t="s">
        <v>40</v>
      </c>
    </row>
    <row r="4" spans="1:13" x14ac:dyDescent="0.2">
      <c r="A4" s="25">
        <v>3</v>
      </c>
      <c r="B4" s="25" t="s">
        <v>42</v>
      </c>
      <c r="C4" s="25">
        <v>1517</v>
      </c>
      <c r="D4" s="67">
        <f t="shared" ref="D4:D66" si="0">C4*0.092903</f>
        <v>140.933851</v>
      </c>
      <c r="E4" s="25">
        <v>4</v>
      </c>
      <c r="F4" s="25">
        <v>6</v>
      </c>
      <c r="G4" s="25">
        <v>2</v>
      </c>
      <c r="H4" s="25" t="s">
        <v>39</v>
      </c>
      <c r="I4" s="27" t="s">
        <v>40</v>
      </c>
      <c r="J4" s="27" t="s">
        <v>40</v>
      </c>
      <c r="K4" s="27" t="s">
        <v>41</v>
      </c>
      <c r="L4" s="2">
        <v>2</v>
      </c>
      <c r="M4" s="2" t="s">
        <v>40</v>
      </c>
    </row>
    <row r="5" spans="1:13" x14ac:dyDescent="0.2">
      <c r="A5" s="25">
        <v>4</v>
      </c>
      <c r="B5" s="25" t="s">
        <v>20</v>
      </c>
      <c r="C5" s="25">
        <v>1176</v>
      </c>
      <c r="D5" s="67">
        <f>C5*0.092903</f>
        <v>109.253928</v>
      </c>
      <c r="E5" s="25">
        <v>4</v>
      </c>
      <c r="F5" s="25">
        <v>5</v>
      </c>
      <c r="G5" s="25">
        <v>2</v>
      </c>
      <c r="H5" s="25" t="s">
        <v>39</v>
      </c>
      <c r="I5" s="27" t="s">
        <v>40</v>
      </c>
      <c r="J5" s="27" t="s">
        <v>40</v>
      </c>
      <c r="K5" s="27" t="s">
        <v>41</v>
      </c>
      <c r="L5" s="2">
        <v>2</v>
      </c>
      <c r="M5" s="2" t="s">
        <v>40</v>
      </c>
    </row>
    <row r="6" spans="1:13" x14ac:dyDescent="0.2">
      <c r="A6" s="25">
        <v>5</v>
      </c>
      <c r="B6" s="25" t="s">
        <v>20</v>
      </c>
      <c r="C6" s="25">
        <v>1176</v>
      </c>
      <c r="D6" s="67">
        <f>C6*0.092903</f>
        <v>109.253928</v>
      </c>
      <c r="E6" s="25">
        <v>4</v>
      </c>
      <c r="F6" s="25">
        <v>5</v>
      </c>
      <c r="G6" s="25">
        <v>2</v>
      </c>
      <c r="H6" s="25" t="s">
        <v>39</v>
      </c>
      <c r="I6" s="27" t="s">
        <v>40</v>
      </c>
      <c r="J6" s="27" t="s">
        <v>40</v>
      </c>
      <c r="K6" s="27" t="s">
        <v>41</v>
      </c>
      <c r="L6" s="2">
        <v>2</v>
      </c>
      <c r="M6" s="2" t="s">
        <v>40</v>
      </c>
    </row>
    <row r="7" spans="1:13" x14ac:dyDescent="0.2">
      <c r="A7" s="25">
        <v>6</v>
      </c>
      <c r="B7" s="25" t="s">
        <v>28</v>
      </c>
      <c r="C7" s="25">
        <v>1855</v>
      </c>
      <c r="D7" s="67">
        <f>C7*0.092903</f>
        <v>172.33506499999999</v>
      </c>
      <c r="E7" s="25">
        <v>5</v>
      </c>
      <c r="F7" s="25">
        <v>8</v>
      </c>
      <c r="G7" s="25">
        <v>2.5</v>
      </c>
      <c r="H7" s="25" t="s">
        <v>39</v>
      </c>
      <c r="I7" s="27" t="s">
        <v>40</v>
      </c>
      <c r="J7" s="27" t="s">
        <v>40</v>
      </c>
      <c r="K7" s="27" t="s">
        <v>41</v>
      </c>
      <c r="L7" s="2">
        <v>2</v>
      </c>
      <c r="M7" s="2" t="s">
        <v>40</v>
      </c>
    </row>
    <row r="8" spans="1:13" x14ac:dyDescent="0.2">
      <c r="A8" s="25">
        <v>7</v>
      </c>
      <c r="B8" s="25" t="s">
        <v>20</v>
      </c>
      <c r="C8" s="25">
        <v>1176</v>
      </c>
      <c r="D8" s="67">
        <f>C8*0.092903</f>
        <v>109.253928</v>
      </c>
      <c r="E8" s="25">
        <v>4</v>
      </c>
      <c r="F8" s="25">
        <v>5</v>
      </c>
      <c r="G8" s="25">
        <v>2</v>
      </c>
      <c r="H8" s="25" t="s">
        <v>39</v>
      </c>
      <c r="I8" s="27" t="s">
        <v>40</v>
      </c>
      <c r="J8" s="27" t="s">
        <v>40</v>
      </c>
      <c r="K8" s="27" t="s">
        <v>41</v>
      </c>
      <c r="L8" s="2">
        <v>2</v>
      </c>
      <c r="M8" s="2" t="s">
        <v>40</v>
      </c>
    </row>
    <row r="9" spans="1:13" x14ac:dyDescent="0.2">
      <c r="A9" s="25">
        <v>8</v>
      </c>
      <c r="B9" s="25" t="s">
        <v>9</v>
      </c>
      <c r="C9" s="25">
        <v>1347</v>
      </c>
      <c r="D9" s="67">
        <f t="shared" si="0"/>
        <v>125.14034099999999</v>
      </c>
      <c r="E9" s="25">
        <v>4</v>
      </c>
      <c r="F9" s="25">
        <v>5</v>
      </c>
      <c r="G9" s="25">
        <v>2</v>
      </c>
      <c r="H9" s="25" t="s">
        <v>39</v>
      </c>
      <c r="I9" s="27" t="s">
        <v>40</v>
      </c>
      <c r="J9" s="27" t="s">
        <v>40</v>
      </c>
      <c r="K9" s="27" t="s">
        <v>41</v>
      </c>
      <c r="L9" s="2">
        <v>2</v>
      </c>
      <c r="M9" s="2" t="s">
        <v>40</v>
      </c>
    </row>
    <row r="10" spans="1:13" x14ac:dyDescent="0.2">
      <c r="A10" s="25">
        <v>9</v>
      </c>
      <c r="B10" s="25" t="s">
        <v>9</v>
      </c>
      <c r="C10" s="25">
        <v>1347</v>
      </c>
      <c r="D10" s="67">
        <f t="shared" si="0"/>
        <v>125.14034099999999</v>
      </c>
      <c r="E10" s="25">
        <v>4</v>
      </c>
      <c r="F10" s="25">
        <v>5</v>
      </c>
      <c r="G10" s="25">
        <v>2</v>
      </c>
      <c r="H10" s="25" t="s">
        <v>39</v>
      </c>
      <c r="I10" s="27" t="s">
        <v>40</v>
      </c>
      <c r="J10" s="27" t="s">
        <v>40</v>
      </c>
      <c r="K10" s="27" t="s">
        <v>41</v>
      </c>
      <c r="L10" s="2">
        <v>2</v>
      </c>
      <c r="M10" s="2" t="s">
        <v>40</v>
      </c>
    </row>
    <row r="11" spans="1:13" x14ac:dyDescent="0.2">
      <c r="A11" s="25">
        <v>10</v>
      </c>
      <c r="B11" s="25" t="s">
        <v>20</v>
      </c>
      <c r="C11" s="25">
        <v>1176</v>
      </c>
      <c r="D11" s="67">
        <f>C11*0.092903</f>
        <v>109.253928</v>
      </c>
      <c r="E11" s="25">
        <v>4</v>
      </c>
      <c r="F11" s="25">
        <v>5</v>
      </c>
      <c r="G11" s="25">
        <v>2</v>
      </c>
      <c r="H11" s="25" t="s">
        <v>39</v>
      </c>
      <c r="I11" s="27" t="s">
        <v>40</v>
      </c>
      <c r="J11" s="27" t="s">
        <v>40</v>
      </c>
      <c r="K11" s="27" t="s">
        <v>41</v>
      </c>
      <c r="L11" s="2">
        <v>2</v>
      </c>
      <c r="M11" s="2" t="s">
        <v>40</v>
      </c>
    </row>
    <row r="12" spans="1:13" x14ac:dyDescent="0.2">
      <c r="A12" s="25">
        <v>11</v>
      </c>
      <c r="B12" s="25" t="s">
        <v>28</v>
      </c>
      <c r="C12" s="25">
        <v>1855</v>
      </c>
      <c r="D12" s="67">
        <f>C12*0.092903</f>
        <v>172.33506499999999</v>
      </c>
      <c r="E12" s="25">
        <v>5</v>
      </c>
      <c r="F12" s="25">
        <v>8</v>
      </c>
      <c r="G12" s="25">
        <v>2.5</v>
      </c>
      <c r="H12" s="25" t="s">
        <v>39</v>
      </c>
      <c r="I12" s="27" t="s">
        <v>40</v>
      </c>
      <c r="J12" s="27" t="s">
        <v>40</v>
      </c>
      <c r="K12" s="27" t="s">
        <v>41</v>
      </c>
      <c r="L12" s="2">
        <v>2</v>
      </c>
      <c r="M12" s="2" t="s">
        <v>40</v>
      </c>
    </row>
    <row r="13" spans="1:13" x14ac:dyDescent="0.2">
      <c r="A13" s="25">
        <v>12</v>
      </c>
      <c r="B13" s="25" t="s">
        <v>42</v>
      </c>
      <c r="C13" s="25">
        <v>1517</v>
      </c>
      <c r="D13" s="67">
        <f t="shared" si="0"/>
        <v>140.933851</v>
      </c>
      <c r="E13" s="25">
        <v>4</v>
      </c>
      <c r="F13" s="25">
        <v>6</v>
      </c>
      <c r="G13" s="25">
        <v>2</v>
      </c>
      <c r="H13" s="25" t="s">
        <v>39</v>
      </c>
      <c r="I13" s="27" t="s">
        <v>40</v>
      </c>
      <c r="J13" s="27" t="s">
        <v>40</v>
      </c>
      <c r="K13" s="27" t="s">
        <v>41</v>
      </c>
      <c r="L13" s="2">
        <v>2</v>
      </c>
      <c r="M13" s="2" t="s">
        <v>40</v>
      </c>
    </row>
    <row r="14" spans="1:13" x14ac:dyDescent="0.2">
      <c r="A14" s="25">
        <v>13</v>
      </c>
      <c r="B14" s="25" t="s">
        <v>27</v>
      </c>
      <c r="C14" s="25">
        <v>1516</v>
      </c>
      <c r="D14" s="67">
        <f t="shared" si="0"/>
        <v>140.840948</v>
      </c>
      <c r="E14" s="25">
        <v>4</v>
      </c>
      <c r="F14" s="25">
        <v>6</v>
      </c>
      <c r="G14" s="25">
        <v>2</v>
      </c>
      <c r="H14" s="25" t="s">
        <v>39</v>
      </c>
      <c r="I14" s="27" t="s">
        <v>40</v>
      </c>
      <c r="J14" s="27" t="s">
        <v>40</v>
      </c>
      <c r="K14" s="27" t="s">
        <v>40</v>
      </c>
      <c r="L14" s="2">
        <v>2</v>
      </c>
      <c r="M14" s="2" t="s">
        <v>40</v>
      </c>
    </row>
    <row r="15" spans="1:13" x14ac:dyDescent="0.2">
      <c r="A15" s="25">
        <v>14</v>
      </c>
      <c r="B15" s="25" t="s">
        <v>16</v>
      </c>
      <c r="C15" s="25">
        <v>1043</v>
      </c>
      <c r="D15" s="67">
        <f t="shared" si="0"/>
        <v>96.897829000000002</v>
      </c>
      <c r="E15" s="25">
        <v>3</v>
      </c>
      <c r="F15" s="25">
        <v>5</v>
      </c>
      <c r="G15" s="25">
        <v>2</v>
      </c>
      <c r="H15" s="25" t="s">
        <v>39</v>
      </c>
      <c r="I15" s="27" t="s">
        <v>40</v>
      </c>
      <c r="J15" s="27" t="s">
        <v>40</v>
      </c>
      <c r="K15" s="27" t="s">
        <v>41</v>
      </c>
      <c r="L15" s="2">
        <v>2</v>
      </c>
      <c r="M15" s="2" t="s">
        <v>41</v>
      </c>
    </row>
    <row r="16" spans="1:13" x14ac:dyDescent="0.2">
      <c r="A16" s="25">
        <v>15</v>
      </c>
      <c r="B16" s="25" t="s">
        <v>20</v>
      </c>
      <c r="C16" s="25">
        <v>1176</v>
      </c>
      <c r="D16" s="67">
        <f>C16*0.092903</f>
        <v>109.253928</v>
      </c>
      <c r="E16" s="25">
        <v>4</v>
      </c>
      <c r="F16" s="25">
        <v>5</v>
      </c>
      <c r="G16" s="25">
        <v>2</v>
      </c>
      <c r="H16" s="25" t="s">
        <v>39</v>
      </c>
      <c r="I16" s="27" t="s">
        <v>40</v>
      </c>
      <c r="J16" s="27" t="s">
        <v>40</v>
      </c>
      <c r="K16" s="27" t="s">
        <v>41</v>
      </c>
      <c r="L16" s="2">
        <v>2</v>
      </c>
      <c r="M16" s="2" t="s">
        <v>40</v>
      </c>
    </row>
    <row r="17" spans="1:13" x14ac:dyDescent="0.2">
      <c r="A17" s="25">
        <v>16</v>
      </c>
      <c r="B17" s="25" t="s">
        <v>22</v>
      </c>
      <c r="C17" s="25">
        <v>922</v>
      </c>
      <c r="D17" s="67">
        <f t="shared" si="0"/>
        <v>85.656565999999998</v>
      </c>
      <c r="E17" s="25">
        <v>3</v>
      </c>
      <c r="F17" s="25">
        <v>4</v>
      </c>
      <c r="G17" s="25">
        <v>2</v>
      </c>
      <c r="H17" s="25" t="s">
        <v>39</v>
      </c>
      <c r="I17" s="27" t="s">
        <v>40</v>
      </c>
      <c r="J17" s="27" t="s">
        <v>40</v>
      </c>
      <c r="K17" s="27" t="s">
        <v>41</v>
      </c>
      <c r="L17" s="2">
        <v>2</v>
      </c>
      <c r="M17" s="2" t="s">
        <v>41</v>
      </c>
    </row>
    <row r="18" spans="1:13" x14ac:dyDescent="0.2">
      <c r="A18" s="25">
        <v>17</v>
      </c>
      <c r="B18" s="25" t="s">
        <v>22</v>
      </c>
      <c r="C18" s="25">
        <v>922</v>
      </c>
      <c r="D18" s="67">
        <f t="shared" si="0"/>
        <v>85.656565999999998</v>
      </c>
      <c r="E18" s="25">
        <v>3</v>
      </c>
      <c r="F18" s="25">
        <v>4</v>
      </c>
      <c r="G18" s="25">
        <v>2</v>
      </c>
      <c r="H18" s="25" t="s">
        <v>39</v>
      </c>
      <c r="I18" s="27" t="s">
        <v>40</v>
      </c>
      <c r="J18" s="27" t="s">
        <v>40</v>
      </c>
      <c r="K18" s="27" t="s">
        <v>41</v>
      </c>
      <c r="L18" s="2">
        <v>2</v>
      </c>
      <c r="M18" s="2" t="s">
        <v>41</v>
      </c>
    </row>
    <row r="19" spans="1:13" x14ac:dyDescent="0.2">
      <c r="A19" s="25">
        <v>18</v>
      </c>
      <c r="B19" s="25" t="s">
        <v>45</v>
      </c>
      <c r="C19" s="25">
        <v>1226</v>
      </c>
      <c r="D19" s="67">
        <f t="shared" si="0"/>
        <v>113.899078</v>
      </c>
      <c r="E19" s="25">
        <v>4</v>
      </c>
      <c r="F19" s="25">
        <v>5</v>
      </c>
      <c r="G19" s="25">
        <v>2</v>
      </c>
      <c r="H19" s="25" t="s">
        <v>39</v>
      </c>
      <c r="I19" s="27" t="s">
        <v>40</v>
      </c>
      <c r="J19" s="27" t="s">
        <v>40</v>
      </c>
      <c r="K19" s="27" t="s">
        <v>41</v>
      </c>
      <c r="L19" s="2">
        <v>2</v>
      </c>
      <c r="M19" s="2" t="s">
        <v>40</v>
      </c>
    </row>
    <row r="20" spans="1:13" x14ac:dyDescent="0.2">
      <c r="A20" s="25">
        <v>19</v>
      </c>
      <c r="B20" s="25" t="s">
        <v>20</v>
      </c>
      <c r="C20" s="25">
        <v>1176</v>
      </c>
      <c r="D20" s="67">
        <f>C20*0.092903</f>
        <v>109.253928</v>
      </c>
      <c r="E20" s="25">
        <v>4</v>
      </c>
      <c r="F20" s="25">
        <v>5</v>
      </c>
      <c r="G20" s="25">
        <v>2</v>
      </c>
      <c r="H20" s="25" t="s">
        <v>39</v>
      </c>
      <c r="I20" s="27" t="s">
        <v>40</v>
      </c>
      <c r="J20" s="27" t="s">
        <v>40</v>
      </c>
      <c r="K20" s="27" t="s">
        <v>41</v>
      </c>
      <c r="L20" s="2">
        <v>2</v>
      </c>
      <c r="M20" s="2" t="s">
        <v>40</v>
      </c>
    </row>
    <row r="21" spans="1:13" x14ac:dyDescent="0.2">
      <c r="A21" s="25">
        <v>20</v>
      </c>
      <c r="B21" s="25" t="s">
        <v>8</v>
      </c>
      <c r="C21" s="25">
        <v>1127</v>
      </c>
      <c r="D21" s="67">
        <f t="shared" si="0"/>
        <v>104.70168099999999</v>
      </c>
      <c r="E21" s="25">
        <v>3</v>
      </c>
      <c r="F21" s="25">
        <v>6</v>
      </c>
      <c r="G21" s="25">
        <v>2.5</v>
      </c>
      <c r="H21" s="25" t="s">
        <v>39</v>
      </c>
      <c r="I21" s="27" t="s">
        <v>40</v>
      </c>
      <c r="J21" s="27" t="s">
        <v>40</v>
      </c>
      <c r="K21" s="27" t="s">
        <v>41</v>
      </c>
      <c r="L21" s="2">
        <v>2</v>
      </c>
      <c r="M21" s="2" t="s">
        <v>41</v>
      </c>
    </row>
    <row r="22" spans="1:13" x14ac:dyDescent="0.2">
      <c r="A22" s="25">
        <v>21</v>
      </c>
      <c r="B22" s="25" t="s">
        <v>8</v>
      </c>
      <c r="C22" s="25">
        <v>1127</v>
      </c>
      <c r="D22" s="67">
        <f t="shared" si="0"/>
        <v>104.70168099999999</v>
      </c>
      <c r="E22" s="25">
        <v>3</v>
      </c>
      <c r="F22" s="25">
        <v>6</v>
      </c>
      <c r="G22" s="25">
        <v>2.5</v>
      </c>
      <c r="H22" s="25" t="s">
        <v>39</v>
      </c>
      <c r="I22" s="27" t="s">
        <v>40</v>
      </c>
      <c r="J22" s="27" t="s">
        <v>40</v>
      </c>
      <c r="K22" s="27" t="s">
        <v>41</v>
      </c>
      <c r="L22" s="2">
        <v>2</v>
      </c>
      <c r="M22" s="2" t="s">
        <v>41</v>
      </c>
    </row>
    <row r="23" spans="1:13" x14ac:dyDescent="0.2">
      <c r="A23" s="25">
        <v>22</v>
      </c>
      <c r="B23" s="25" t="s">
        <v>8</v>
      </c>
      <c r="C23" s="25">
        <v>1127</v>
      </c>
      <c r="D23" s="67">
        <f t="shared" si="0"/>
        <v>104.70168099999999</v>
      </c>
      <c r="E23" s="25">
        <v>3</v>
      </c>
      <c r="F23" s="25">
        <v>6</v>
      </c>
      <c r="G23" s="25">
        <v>2.5</v>
      </c>
      <c r="H23" s="25" t="s">
        <v>39</v>
      </c>
      <c r="I23" s="27" t="s">
        <v>40</v>
      </c>
      <c r="J23" s="27" t="s">
        <v>40</v>
      </c>
      <c r="K23" s="27" t="s">
        <v>41</v>
      </c>
      <c r="L23" s="2">
        <v>2</v>
      </c>
      <c r="M23" s="2" t="s">
        <v>41</v>
      </c>
    </row>
    <row r="24" spans="1:13" x14ac:dyDescent="0.2">
      <c r="A24" s="25">
        <v>23</v>
      </c>
      <c r="B24" s="25" t="s">
        <v>22</v>
      </c>
      <c r="C24" s="25">
        <v>922</v>
      </c>
      <c r="D24" s="67">
        <f t="shared" si="0"/>
        <v>85.656565999999998</v>
      </c>
      <c r="E24" s="25">
        <v>3</v>
      </c>
      <c r="F24" s="25">
        <v>4</v>
      </c>
      <c r="G24" s="25">
        <v>2</v>
      </c>
      <c r="H24" s="25" t="s">
        <v>39</v>
      </c>
      <c r="I24" s="27" t="s">
        <v>40</v>
      </c>
      <c r="J24" s="27" t="s">
        <v>40</v>
      </c>
      <c r="K24" s="27" t="s">
        <v>41</v>
      </c>
      <c r="L24" s="2">
        <v>2</v>
      </c>
      <c r="M24" s="2" t="s">
        <v>41</v>
      </c>
    </row>
    <row r="25" spans="1:13" x14ac:dyDescent="0.2">
      <c r="A25" s="25">
        <v>24</v>
      </c>
      <c r="B25" s="25" t="s">
        <v>36</v>
      </c>
      <c r="C25" s="25">
        <v>997</v>
      </c>
      <c r="D25" s="67">
        <f t="shared" si="0"/>
        <v>92.624290999999999</v>
      </c>
      <c r="E25" s="25">
        <v>3</v>
      </c>
      <c r="F25" s="25">
        <v>4</v>
      </c>
      <c r="G25" s="25">
        <v>2</v>
      </c>
      <c r="H25" s="25" t="s">
        <v>39</v>
      </c>
      <c r="I25" s="27" t="s">
        <v>40</v>
      </c>
      <c r="J25" s="27" t="s">
        <v>40</v>
      </c>
      <c r="K25" s="27" t="s">
        <v>40</v>
      </c>
      <c r="L25" s="2">
        <v>2</v>
      </c>
      <c r="M25" s="2" t="s">
        <v>41</v>
      </c>
    </row>
    <row r="26" spans="1:13" x14ac:dyDescent="0.2">
      <c r="A26" s="25">
        <v>25</v>
      </c>
      <c r="B26" s="25" t="s">
        <v>45</v>
      </c>
      <c r="C26" s="25">
        <v>1226</v>
      </c>
      <c r="D26" s="67">
        <f t="shared" si="0"/>
        <v>113.899078</v>
      </c>
      <c r="E26" s="25">
        <v>4</v>
      </c>
      <c r="F26" s="25">
        <v>5</v>
      </c>
      <c r="G26" s="25">
        <v>2</v>
      </c>
      <c r="H26" s="25" t="s">
        <v>39</v>
      </c>
      <c r="I26" s="27" t="s">
        <v>40</v>
      </c>
      <c r="J26" s="27" t="s">
        <v>40</v>
      </c>
      <c r="K26" s="27" t="s">
        <v>41</v>
      </c>
      <c r="L26" s="2">
        <v>2</v>
      </c>
      <c r="M26" s="2" t="s">
        <v>40</v>
      </c>
    </row>
    <row r="27" spans="1:13" x14ac:dyDescent="0.2">
      <c r="A27" s="25">
        <v>26</v>
      </c>
      <c r="B27" s="25" t="s">
        <v>42</v>
      </c>
      <c r="C27" s="25">
        <v>1517</v>
      </c>
      <c r="D27" s="67">
        <f t="shared" si="0"/>
        <v>140.933851</v>
      </c>
      <c r="E27" s="25">
        <v>4</v>
      </c>
      <c r="F27" s="25">
        <v>6</v>
      </c>
      <c r="G27" s="25">
        <v>2</v>
      </c>
      <c r="H27" s="25" t="s">
        <v>39</v>
      </c>
      <c r="I27" s="27" t="s">
        <v>40</v>
      </c>
      <c r="J27" s="27" t="s">
        <v>40</v>
      </c>
      <c r="K27" s="27" t="s">
        <v>41</v>
      </c>
      <c r="L27" s="2">
        <v>2</v>
      </c>
      <c r="M27" s="2" t="s">
        <v>40</v>
      </c>
    </row>
    <row r="28" spans="1:13" x14ac:dyDescent="0.2">
      <c r="A28" s="25">
        <v>27</v>
      </c>
      <c r="B28" s="25" t="s">
        <v>27</v>
      </c>
      <c r="C28" s="25">
        <v>1516</v>
      </c>
      <c r="D28" s="67">
        <f t="shared" si="0"/>
        <v>140.840948</v>
      </c>
      <c r="E28" s="25">
        <v>4</v>
      </c>
      <c r="F28" s="25">
        <v>6</v>
      </c>
      <c r="G28" s="25">
        <v>2</v>
      </c>
      <c r="H28" s="25" t="s">
        <v>39</v>
      </c>
      <c r="I28" s="27" t="s">
        <v>40</v>
      </c>
      <c r="J28" s="27" t="s">
        <v>40</v>
      </c>
      <c r="K28" s="27" t="s">
        <v>40</v>
      </c>
      <c r="L28" s="2">
        <v>2</v>
      </c>
      <c r="M28" s="2" t="s">
        <v>40</v>
      </c>
    </row>
    <row r="29" spans="1:13" x14ac:dyDescent="0.2">
      <c r="A29" s="25">
        <v>28</v>
      </c>
      <c r="B29" s="25" t="s">
        <v>20</v>
      </c>
      <c r="C29" s="25">
        <v>1176</v>
      </c>
      <c r="D29" s="67">
        <f>C29*0.092903</f>
        <v>109.253928</v>
      </c>
      <c r="E29" s="25">
        <v>4</v>
      </c>
      <c r="F29" s="25">
        <v>5</v>
      </c>
      <c r="G29" s="25">
        <v>2</v>
      </c>
      <c r="H29" s="25" t="s">
        <v>39</v>
      </c>
      <c r="I29" s="27" t="s">
        <v>40</v>
      </c>
      <c r="J29" s="27" t="s">
        <v>40</v>
      </c>
      <c r="K29" s="27" t="s">
        <v>41</v>
      </c>
      <c r="L29" s="2">
        <v>2</v>
      </c>
      <c r="M29" s="2" t="s">
        <v>40</v>
      </c>
    </row>
    <row r="30" spans="1:13" x14ac:dyDescent="0.2">
      <c r="A30" s="25">
        <v>29</v>
      </c>
      <c r="B30" s="25" t="s">
        <v>20</v>
      </c>
      <c r="C30" s="25">
        <v>1176</v>
      </c>
      <c r="D30" s="67">
        <f>C30*0.092903</f>
        <v>109.253928</v>
      </c>
      <c r="E30" s="25">
        <v>4</v>
      </c>
      <c r="F30" s="25">
        <v>5</v>
      </c>
      <c r="G30" s="25">
        <v>2</v>
      </c>
      <c r="H30" s="25" t="s">
        <v>39</v>
      </c>
      <c r="I30" s="27" t="s">
        <v>40</v>
      </c>
      <c r="J30" s="27" t="s">
        <v>40</v>
      </c>
      <c r="K30" s="27" t="s">
        <v>41</v>
      </c>
      <c r="L30" s="2">
        <v>2</v>
      </c>
      <c r="M30" s="2" t="s">
        <v>40</v>
      </c>
    </row>
    <row r="31" spans="1:13" x14ac:dyDescent="0.2">
      <c r="A31" s="25">
        <v>30</v>
      </c>
      <c r="B31" s="25" t="s">
        <v>46</v>
      </c>
      <c r="C31" s="25">
        <v>767</v>
      </c>
      <c r="D31" s="67">
        <f t="shared" si="0"/>
        <v>71.256601000000003</v>
      </c>
      <c r="E31" s="25">
        <v>2</v>
      </c>
      <c r="F31" s="25">
        <v>3</v>
      </c>
      <c r="G31" s="25">
        <v>2</v>
      </c>
      <c r="H31" s="25" t="s">
        <v>24</v>
      </c>
      <c r="I31" s="27" t="s">
        <v>40</v>
      </c>
      <c r="J31" s="27" t="s">
        <v>40</v>
      </c>
      <c r="K31" s="27" t="s">
        <v>40</v>
      </c>
      <c r="L31" s="2">
        <v>2</v>
      </c>
      <c r="M31" s="2" t="s">
        <v>41</v>
      </c>
    </row>
    <row r="32" spans="1:13" x14ac:dyDescent="0.2">
      <c r="A32" s="25">
        <v>31</v>
      </c>
      <c r="B32" s="25" t="s">
        <v>46</v>
      </c>
      <c r="C32" s="25">
        <v>767</v>
      </c>
      <c r="D32" s="67">
        <f t="shared" si="0"/>
        <v>71.256601000000003</v>
      </c>
      <c r="E32" s="25">
        <v>2</v>
      </c>
      <c r="F32" s="25">
        <v>3</v>
      </c>
      <c r="G32" s="25">
        <v>2</v>
      </c>
      <c r="H32" s="25" t="s">
        <v>23</v>
      </c>
      <c r="I32" s="27" t="s">
        <v>40</v>
      </c>
      <c r="J32" s="27" t="s">
        <v>40</v>
      </c>
      <c r="K32" s="27" t="s">
        <v>40</v>
      </c>
      <c r="L32" s="2">
        <v>1</v>
      </c>
      <c r="M32" s="2" t="s">
        <v>41</v>
      </c>
    </row>
    <row r="33" spans="1:13" x14ac:dyDescent="0.2">
      <c r="A33" s="25">
        <v>32</v>
      </c>
      <c r="B33" s="25" t="s">
        <v>46</v>
      </c>
      <c r="C33" s="25">
        <v>767</v>
      </c>
      <c r="D33" s="67">
        <f t="shared" si="0"/>
        <v>71.256601000000003</v>
      </c>
      <c r="E33" s="25">
        <v>2</v>
      </c>
      <c r="F33" s="25">
        <v>3</v>
      </c>
      <c r="G33" s="25">
        <v>2</v>
      </c>
      <c r="H33" s="25" t="s">
        <v>25</v>
      </c>
      <c r="I33" s="27" t="s">
        <v>40</v>
      </c>
      <c r="J33" s="27" t="s">
        <v>40</v>
      </c>
      <c r="K33" s="27" t="s">
        <v>40</v>
      </c>
      <c r="L33" s="2">
        <v>1</v>
      </c>
      <c r="M33" s="2" t="s">
        <v>41</v>
      </c>
    </row>
    <row r="34" spans="1:13" x14ac:dyDescent="0.2">
      <c r="A34" s="25">
        <v>33</v>
      </c>
      <c r="B34" s="25" t="s">
        <v>47</v>
      </c>
      <c r="C34" s="25">
        <v>914</v>
      </c>
      <c r="D34" s="67">
        <f t="shared" si="0"/>
        <v>84.913342</v>
      </c>
      <c r="E34" s="25">
        <v>3</v>
      </c>
      <c r="F34" s="25">
        <v>4</v>
      </c>
      <c r="G34" s="25">
        <v>2</v>
      </c>
      <c r="H34" s="25" t="s">
        <v>24</v>
      </c>
      <c r="I34" s="27" t="s">
        <v>40</v>
      </c>
      <c r="J34" s="27" t="s">
        <v>40</v>
      </c>
      <c r="K34" s="27" t="s">
        <v>40</v>
      </c>
      <c r="L34" s="2">
        <v>2</v>
      </c>
      <c r="M34" s="2" t="s">
        <v>41</v>
      </c>
    </row>
    <row r="35" spans="1:13" x14ac:dyDescent="0.2">
      <c r="A35" s="25">
        <v>34</v>
      </c>
      <c r="B35" s="25" t="s">
        <v>47</v>
      </c>
      <c r="C35" s="25">
        <v>914</v>
      </c>
      <c r="D35" s="67">
        <f t="shared" si="0"/>
        <v>84.913342</v>
      </c>
      <c r="E35" s="25">
        <v>3</v>
      </c>
      <c r="F35" s="25">
        <v>4</v>
      </c>
      <c r="G35" s="25">
        <v>2</v>
      </c>
      <c r="H35" s="25" t="s">
        <v>24</v>
      </c>
      <c r="I35" s="27" t="s">
        <v>40</v>
      </c>
      <c r="J35" s="27" t="s">
        <v>40</v>
      </c>
      <c r="K35" s="27" t="s">
        <v>40</v>
      </c>
      <c r="L35" s="2">
        <v>2</v>
      </c>
      <c r="M35" s="2" t="s">
        <v>41</v>
      </c>
    </row>
    <row r="36" spans="1:13" x14ac:dyDescent="0.2">
      <c r="A36" s="25">
        <v>35</v>
      </c>
      <c r="B36" s="25" t="s">
        <v>37</v>
      </c>
      <c r="C36" s="25">
        <v>538</v>
      </c>
      <c r="D36" s="67">
        <f t="shared" si="0"/>
        <v>49.981814</v>
      </c>
      <c r="E36" s="25">
        <v>1</v>
      </c>
      <c r="F36" s="25">
        <v>2</v>
      </c>
      <c r="G36" s="25">
        <v>1</v>
      </c>
      <c r="H36" s="25" t="s">
        <v>25</v>
      </c>
      <c r="I36" s="27" t="s">
        <v>40</v>
      </c>
      <c r="J36" s="27" t="s">
        <v>40</v>
      </c>
      <c r="K36" s="27" t="s">
        <v>40</v>
      </c>
      <c r="L36" s="2">
        <v>1</v>
      </c>
      <c r="M36" s="2" t="s">
        <v>41</v>
      </c>
    </row>
    <row r="37" spans="1:13" x14ac:dyDescent="0.2">
      <c r="A37" s="25">
        <v>36</v>
      </c>
      <c r="B37" s="25" t="s">
        <v>38</v>
      </c>
      <c r="C37" s="25">
        <v>663</v>
      </c>
      <c r="D37" s="67">
        <f t="shared" si="0"/>
        <v>61.594689000000002</v>
      </c>
      <c r="E37" s="25">
        <v>1</v>
      </c>
      <c r="F37" s="25">
        <v>2</v>
      </c>
      <c r="G37" s="25">
        <v>1</v>
      </c>
      <c r="H37" s="25" t="s">
        <v>25</v>
      </c>
      <c r="I37" s="27" t="s">
        <v>40</v>
      </c>
      <c r="J37" s="27" t="s">
        <v>40</v>
      </c>
      <c r="K37" s="27" t="s">
        <v>40</v>
      </c>
      <c r="L37" s="2">
        <v>1</v>
      </c>
      <c r="M37" s="2" t="s">
        <v>41</v>
      </c>
    </row>
    <row r="38" spans="1:13" x14ac:dyDescent="0.2">
      <c r="A38" s="25">
        <v>37</v>
      </c>
      <c r="B38" s="25" t="s">
        <v>37</v>
      </c>
      <c r="C38" s="25">
        <v>538</v>
      </c>
      <c r="D38" s="67">
        <f t="shared" si="0"/>
        <v>49.981814</v>
      </c>
      <c r="E38" s="25">
        <v>1</v>
      </c>
      <c r="F38" s="25">
        <v>2</v>
      </c>
      <c r="G38" s="25">
        <v>1</v>
      </c>
      <c r="H38" s="25" t="s">
        <v>25</v>
      </c>
      <c r="I38" s="27" t="s">
        <v>40</v>
      </c>
      <c r="J38" s="27" t="s">
        <v>40</v>
      </c>
      <c r="K38" s="27" t="s">
        <v>40</v>
      </c>
      <c r="L38" s="2">
        <v>1</v>
      </c>
      <c r="M38" s="2" t="s">
        <v>41</v>
      </c>
    </row>
    <row r="39" spans="1:13" x14ac:dyDescent="0.2">
      <c r="A39" s="25">
        <v>38</v>
      </c>
      <c r="B39" s="25" t="s">
        <v>38</v>
      </c>
      <c r="C39" s="25">
        <v>663</v>
      </c>
      <c r="D39" s="67">
        <f t="shared" si="0"/>
        <v>61.594689000000002</v>
      </c>
      <c r="E39" s="25">
        <v>1</v>
      </c>
      <c r="F39" s="25">
        <v>2</v>
      </c>
      <c r="G39" s="25">
        <v>1</v>
      </c>
      <c r="H39" s="25" t="s">
        <v>25</v>
      </c>
      <c r="I39" s="27" t="s">
        <v>40</v>
      </c>
      <c r="J39" s="27" t="s">
        <v>40</v>
      </c>
      <c r="K39" s="27" t="s">
        <v>40</v>
      </c>
      <c r="L39" s="2">
        <v>1</v>
      </c>
      <c r="M39" s="2" t="s">
        <v>41</v>
      </c>
    </row>
    <row r="40" spans="1:13" x14ac:dyDescent="0.2">
      <c r="A40" s="25">
        <v>39</v>
      </c>
      <c r="B40" s="25" t="s">
        <v>37</v>
      </c>
      <c r="C40" s="25">
        <v>538</v>
      </c>
      <c r="D40" s="67">
        <f t="shared" si="0"/>
        <v>49.981814</v>
      </c>
      <c r="E40" s="25">
        <v>1</v>
      </c>
      <c r="F40" s="25">
        <v>2</v>
      </c>
      <c r="G40" s="25">
        <v>1</v>
      </c>
      <c r="H40" s="25" t="s">
        <v>25</v>
      </c>
      <c r="I40" s="27" t="s">
        <v>40</v>
      </c>
      <c r="J40" s="27" t="s">
        <v>40</v>
      </c>
      <c r="K40" s="27" t="s">
        <v>40</v>
      </c>
      <c r="L40" s="2">
        <v>1</v>
      </c>
      <c r="M40" s="2" t="s">
        <v>41</v>
      </c>
    </row>
    <row r="41" spans="1:13" x14ac:dyDescent="0.2">
      <c r="A41" s="25">
        <v>40</v>
      </c>
      <c r="B41" s="25" t="s">
        <v>38</v>
      </c>
      <c r="C41" s="25">
        <v>663</v>
      </c>
      <c r="D41" s="67">
        <f t="shared" si="0"/>
        <v>61.594689000000002</v>
      </c>
      <c r="E41" s="25">
        <v>1</v>
      </c>
      <c r="F41" s="25">
        <v>2</v>
      </c>
      <c r="G41" s="25">
        <v>1</v>
      </c>
      <c r="H41" s="25" t="s">
        <v>25</v>
      </c>
      <c r="I41" s="27" t="s">
        <v>40</v>
      </c>
      <c r="J41" s="27" t="s">
        <v>40</v>
      </c>
      <c r="K41" s="27" t="s">
        <v>40</v>
      </c>
      <c r="L41" s="2">
        <v>1</v>
      </c>
      <c r="M41" s="2" t="s">
        <v>41</v>
      </c>
    </row>
    <row r="42" spans="1:13" x14ac:dyDescent="0.2">
      <c r="A42" s="25">
        <v>41</v>
      </c>
      <c r="B42" s="25" t="s">
        <v>16</v>
      </c>
      <c r="C42" s="25">
        <v>1043</v>
      </c>
      <c r="D42" s="67">
        <f t="shared" si="0"/>
        <v>96.897829000000002</v>
      </c>
      <c r="E42" s="25">
        <v>3</v>
      </c>
      <c r="F42" s="25">
        <v>5</v>
      </c>
      <c r="G42" s="25">
        <v>2</v>
      </c>
      <c r="H42" s="25" t="s">
        <v>39</v>
      </c>
      <c r="I42" s="27" t="s">
        <v>40</v>
      </c>
      <c r="J42" s="27" t="s">
        <v>40</v>
      </c>
      <c r="K42" s="27" t="s">
        <v>41</v>
      </c>
      <c r="L42" s="2">
        <v>2</v>
      </c>
      <c r="M42" s="2" t="s">
        <v>41</v>
      </c>
    </row>
    <row r="43" spans="1:13" x14ac:dyDescent="0.2">
      <c r="A43" s="25">
        <v>42</v>
      </c>
      <c r="B43" s="25" t="s">
        <v>20</v>
      </c>
      <c r="C43" s="25">
        <v>1176</v>
      </c>
      <c r="D43" s="67">
        <f t="shared" si="0"/>
        <v>109.253928</v>
      </c>
      <c r="E43" s="25">
        <v>4</v>
      </c>
      <c r="F43" s="25">
        <v>5</v>
      </c>
      <c r="G43" s="25">
        <v>2</v>
      </c>
      <c r="H43" s="25" t="s">
        <v>39</v>
      </c>
      <c r="I43" s="27" t="s">
        <v>40</v>
      </c>
      <c r="J43" s="27" t="s">
        <v>40</v>
      </c>
      <c r="K43" s="27" t="s">
        <v>41</v>
      </c>
      <c r="L43" s="2">
        <v>2</v>
      </c>
      <c r="M43" s="2" t="s">
        <v>40</v>
      </c>
    </row>
    <row r="44" spans="1:13" x14ac:dyDescent="0.2">
      <c r="A44" s="25">
        <v>43</v>
      </c>
      <c r="B44" s="25" t="s">
        <v>42</v>
      </c>
      <c r="C44" s="25">
        <v>1517</v>
      </c>
      <c r="D44" s="67">
        <f t="shared" si="0"/>
        <v>140.933851</v>
      </c>
      <c r="E44" s="25">
        <v>4</v>
      </c>
      <c r="F44" s="25">
        <v>6</v>
      </c>
      <c r="G44" s="25">
        <v>2</v>
      </c>
      <c r="H44" s="25" t="s">
        <v>39</v>
      </c>
      <c r="I44" s="27" t="s">
        <v>40</v>
      </c>
      <c r="J44" s="27" t="s">
        <v>40</v>
      </c>
      <c r="K44" s="27" t="s">
        <v>41</v>
      </c>
      <c r="L44" s="2">
        <v>2</v>
      </c>
      <c r="M44" s="2" t="s">
        <v>40</v>
      </c>
    </row>
    <row r="45" spans="1:13" x14ac:dyDescent="0.2">
      <c r="A45" s="25">
        <v>44</v>
      </c>
      <c r="B45" s="25" t="s">
        <v>20</v>
      </c>
      <c r="C45" s="25">
        <v>1176</v>
      </c>
      <c r="D45" s="67">
        <f>C45*0.092903</f>
        <v>109.253928</v>
      </c>
      <c r="E45" s="25">
        <v>4</v>
      </c>
      <c r="F45" s="25">
        <v>5</v>
      </c>
      <c r="G45" s="25">
        <v>2</v>
      </c>
      <c r="H45" s="25" t="s">
        <v>39</v>
      </c>
      <c r="I45" s="27" t="s">
        <v>40</v>
      </c>
      <c r="J45" s="27" t="s">
        <v>40</v>
      </c>
      <c r="K45" s="27" t="s">
        <v>41</v>
      </c>
      <c r="L45" s="2">
        <v>2</v>
      </c>
      <c r="M45" s="2" t="s">
        <v>40</v>
      </c>
    </row>
    <row r="46" spans="1:13" x14ac:dyDescent="0.2">
      <c r="A46" s="25">
        <v>45</v>
      </c>
      <c r="B46" s="25" t="s">
        <v>44</v>
      </c>
      <c r="C46" s="25">
        <v>765</v>
      </c>
      <c r="D46" s="67">
        <f t="shared" si="0"/>
        <v>71.070795000000004</v>
      </c>
      <c r="E46" s="25">
        <v>2</v>
      </c>
      <c r="F46" s="25">
        <v>3</v>
      </c>
      <c r="G46" s="25">
        <v>2</v>
      </c>
      <c r="H46" s="25" t="s">
        <v>39</v>
      </c>
      <c r="I46" s="27" t="s">
        <v>40</v>
      </c>
      <c r="J46" s="27" t="s">
        <v>40</v>
      </c>
      <c r="K46" s="27" t="s">
        <v>41</v>
      </c>
      <c r="L46" s="2">
        <v>2</v>
      </c>
      <c r="M46" s="2" t="s">
        <v>41</v>
      </c>
    </row>
    <row r="47" spans="1:13" x14ac:dyDescent="0.2">
      <c r="A47" s="25">
        <v>46</v>
      </c>
      <c r="B47" s="25" t="s">
        <v>44</v>
      </c>
      <c r="C47" s="25">
        <v>765</v>
      </c>
      <c r="D47" s="67">
        <f t="shared" si="0"/>
        <v>71.070795000000004</v>
      </c>
      <c r="E47" s="25">
        <v>2</v>
      </c>
      <c r="F47" s="25">
        <v>3</v>
      </c>
      <c r="G47" s="25">
        <v>2</v>
      </c>
      <c r="H47" s="25" t="s">
        <v>39</v>
      </c>
      <c r="I47" s="27" t="s">
        <v>40</v>
      </c>
      <c r="J47" s="27" t="s">
        <v>40</v>
      </c>
      <c r="K47" s="27" t="s">
        <v>41</v>
      </c>
      <c r="L47" s="2">
        <v>2</v>
      </c>
      <c r="M47" s="2" t="s">
        <v>41</v>
      </c>
    </row>
    <row r="48" spans="1:13" x14ac:dyDescent="0.2">
      <c r="A48" s="25">
        <v>47</v>
      </c>
      <c r="B48" s="25" t="s">
        <v>36</v>
      </c>
      <c r="C48" s="25">
        <v>997</v>
      </c>
      <c r="D48" s="67">
        <f t="shared" si="0"/>
        <v>92.624290999999999</v>
      </c>
      <c r="E48" s="25">
        <v>3</v>
      </c>
      <c r="F48" s="25">
        <v>4</v>
      </c>
      <c r="G48" s="25">
        <v>2</v>
      </c>
      <c r="H48" s="25" t="s">
        <v>39</v>
      </c>
      <c r="I48" s="27" t="s">
        <v>40</v>
      </c>
      <c r="J48" s="27" t="s">
        <v>40</v>
      </c>
      <c r="K48" s="27" t="s">
        <v>41</v>
      </c>
      <c r="L48" s="2">
        <v>2</v>
      </c>
      <c r="M48" s="2" t="s">
        <v>41</v>
      </c>
    </row>
    <row r="49" spans="1:13" x14ac:dyDescent="0.2">
      <c r="A49" s="25">
        <v>48</v>
      </c>
      <c r="B49" s="25" t="s">
        <v>22</v>
      </c>
      <c r="C49" s="25">
        <v>922</v>
      </c>
      <c r="D49" s="67">
        <v>85.7</v>
      </c>
      <c r="E49" s="25">
        <v>3</v>
      </c>
      <c r="F49" s="25">
        <v>4</v>
      </c>
      <c r="G49" s="25">
        <v>2</v>
      </c>
      <c r="H49" s="25" t="s">
        <v>39</v>
      </c>
      <c r="I49" s="27" t="s">
        <v>40</v>
      </c>
      <c r="J49" s="27" t="s">
        <v>40</v>
      </c>
      <c r="K49" s="27" t="s">
        <v>41</v>
      </c>
      <c r="L49" s="2">
        <v>2</v>
      </c>
      <c r="M49" s="2" t="s">
        <v>41</v>
      </c>
    </row>
    <row r="50" spans="1:13" x14ac:dyDescent="0.2">
      <c r="A50" s="25">
        <v>49</v>
      </c>
      <c r="B50" s="25" t="s">
        <v>8</v>
      </c>
      <c r="C50" s="25">
        <v>1127</v>
      </c>
      <c r="D50" s="67">
        <f t="shared" si="0"/>
        <v>104.70168099999999</v>
      </c>
      <c r="E50" s="25">
        <v>3</v>
      </c>
      <c r="F50" s="25">
        <v>6</v>
      </c>
      <c r="G50" s="25">
        <v>2.5</v>
      </c>
      <c r="H50" s="25" t="s">
        <v>39</v>
      </c>
      <c r="I50" s="27" t="s">
        <v>40</v>
      </c>
      <c r="J50" s="27" t="s">
        <v>40</v>
      </c>
      <c r="K50" s="27" t="s">
        <v>41</v>
      </c>
      <c r="L50" s="2">
        <v>2</v>
      </c>
      <c r="M50" s="2" t="s">
        <v>41</v>
      </c>
    </row>
    <row r="51" spans="1:13" x14ac:dyDescent="0.2">
      <c r="A51" s="25">
        <v>50</v>
      </c>
      <c r="B51" s="25" t="s">
        <v>8</v>
      </c>
      <c r="C51" s="25">
        <v>1127</v>
      </c>
      <c r="D51" s="67">
        <f t="shared" si="0"/>
        <v>104.70168099999999</v>
      </c>
      <c r="E51" s="25">
        <v>3</v>
      </c>
      <c r="F51" s="25">
        <v>6</v>
      </c>
      <c r="G51" s="25">
        <v>2.5</v>
      </c>
      <c r="H51" s="25" t="s">
        <v>39</v>
      </c>
      <c r="I51" s="27" t="s">
        <v>40</v>
      </c>
      <c r="J51" s="27" t="s">
        <v>40</v>
      </c>
      <c r="K51" s="27" t="s">
        <v>41</v>
      </c>
      <c r="L51" s="2">
        <v>2</v>
      </c>
      <c r="M51" s="2" t="s">
        <v>41</v>
      </c>
    </row>
    <row r="52" spans="1:13" x14ac:dyDescent="0.2">
      <c r="A52" s="25">
        <v>51</v>
      </c>
      <c r="B52" s="25" t="s">
        <v>8</v>
      </c>
      <c r="C52" s="25">
        <v>1127</v>
      </c>
      <c r="D52" s="67">
        <f t="shared" si="0"/>
        <v>104.70168099999999</v>
      </c>
      <c r="E52" s="25">
        <v>3</v>
      </c>
      <c r="F52" s="25">
        <v>6</v>
      </c>
      <c r="G52" s="25">
        <v>2.5</v>
      </c>
      <c r="H52" s="25" t="s">
        <v>39</v>
      </c>
      <c r="I52" s="27" t="s">
        <v>40</v>
      </c>
      <c r="J52" s="27" t="s">
        <v>40</v>
      </c>
      <c r="K52" s="27" t="s">
        <v>41</v>
      </c>
      <c r="L52" s="2">
        <v>2</v>
      </c>
      <c r="M52" s="2" t="s">
        <v>41</v>
      </c>
    </row>
    <row r="53" spans="1:13" x14ac:dyDescent="0.2">
      <c r="A53" s="25">
        <v>52</v>
      </c>
      <c r="B53" s="25" t="s">
        <v>28</v>
      </c>
      <c r="C53" s="25">
        <v>1855</v>
      </c>
      <c r="D53" s="67">
        <f>C53*0.092903</f>
        <v>172.33506499999999</v>
      </c>
      <c r="E53" s="25">
        <v>5</v>
      </c>
      <c r="F53" s="25">
        <v>8</v>
      </c>
      <c r="G53" s="25">
        <v>2.5</v>
      </c>
      <c r="H53" s="25" t="s">
        <v>39</v>
      </c>
      <c r="I53" s="27" t="s">
        <v>40</v>
      </c>
      <c r="J53" s="27" t="s">
        <v>40</v>
      </c>
      <c r="K53" s="27" t="s">
        <v>41</v>
      </c>
      <c r="L53" s="2">
        <v>2</v>
      </c>
      <c r="M53" s="2" t="s">
        <v>40</v>
      </c>
    </row>
    <row r="54" spans="1:13" x14ac:dyDescent="0.2">
      <c r="A54" s="25">
        <v>53</v>
      </c>
      <c r="B54" s="25" t="s">
        <v>20</v>
      </c>
      <c r="C54" s="25">
        <v>1176</v>
      </c>
      <c r="D54" s="67">
        <f>C54*0.092903</f>
        <v>109.253928</v>
      </c>
      <c r="E54" s="25">
        <v>4</v>
      </c>
      <c r="F54" s="25">
        <v>5</v>
      </c>
      <c r="G54" s="25">
        <v>2</v>
      </c>
      <c r="H54" s="25" t="s">
        <v>39</v>
      </c>
      <c r="I54" s="27" t="s">
        <v>40</v>
      </c>
      <c r="J54" s="27" t="s">
        <v>40</v>
      </c>
      <c r="K54" s="27" t="s">
        <v>41</v>
      </c>
      <c r="L54" s="2">
        <v>2</v>
      </c>
      <c r="M54" s="2" t="s">
        <v>40</v>
      </c>
    </row>
    <row r="55" spans="1:13" x14ac:dyDescent="0.2">
      <c r="A55" s="25">
        <v>54</v>
      </c>
      <c r="B55" s="25" t="s">
        <v>42</v>
      </c>
      <c r="C55" s="25">
        <v>1517</v>
      </c>
      <c r="D55" s="67">
        <f t="shared" si="0"/>
        <v>140.933851</v>
      </c>
      <c r="E55" s="25">
        <v>4</v>
      </c>
      <c r="F55" s="25">
        <v>6</v>
      </c>
      <c r="G55" s="25">
        <v>2</v>
      </c>
      <c r="H55" s="25" t="s">
        <v>39</v>
      </c>
      <c r="I55" s="27" t="s">
        <v>40</v>
      </c>
      <c r="J55" s="27" t="s">
        <v>40</v>
      </c>
      <c r="K55" s="27" t="s">
        <v>41</v>
      </c>
      <c r="L55" s="2">
        <v>2</v>
      </c>
      <c r="M55" s="2" t="s">
        <v>40</v>
      </c>
    </row>
    <row r="56" spans="1:13" x14ac:dyDescent="0.2">
      <c r="A56" s="25">
        <v>55</v>
      </c>
      <c r="B56" s="25" t="s">
        <v>28</v>
      </c>
      <c r="C56" s="25">
        <v>1855</v>
      </c>
      <c r="D56" s="67">
        <f>C56*0.092903</f>
        <v>172.33506499999999</v>
      </c>
      <c r="E56" s="25">
        <v>5</v>
      </c>
      <c r="F56" s="25">
        <v>8</v>
      </c>
      <c r="G56" s="25">
        <v>2.5</v>
      </c>
      <c r="H56" s="25" t="s">
        <v>39</v>
      </c>
      <c r="I56" s="27" t="s">
        <v>40</v>
      </c>
      <c r="J56" s="27" t="s">
        <v>40</v>
      </c>
      <c r="K56" s="27" t="s">
        <v>41</v>
      </c>
      <c r="L56" s="2">
        <v>2</v>
      </c>
      <c r="M56" s="2" t="s">
        <v>40</v>
      </c>
    </row>
    <row r="57" spans="1:13" x14ac:dyDescent="0.2">
      <c r="A57" s="25">
        <v>56</v>
      </c>
      <c r="B57" s="25" t="s">
        <v>42</v>
      </c>
      <c r="C57" s="25">
        <v>1517</v>
      </c>
      <c r="D57" s="67">
        <f t="shared" si="0"/>
        <v>140.933851</v>
      </c>
      <c r="E57" s="25">
        <v>4</v>
      </c>
      <c r="F57" s="25">
        <v>6</v>
      </c>
      <c r="G57" s="25">
        <v>2</v>
      </c>
      <c r="H57" s="25" t="s">
        <v>39</v>
      </c>
      <c r="I57" s="27" t="s">
        <v>40</v>
      </c>
      <c r="J57" s="27" t="s">
        <v>40</v>
      </c>
      <c r="K57" s="27" t="s">
        <v>41</v>
      </c>
      <c r="L57" s="2">
        <v>2</v>
      </c>
      <c r="M57" s="2" t="s">
        <v>40</v>
      </c>
    </row>
    <row r="58" spans="1:13" x14ac:dyDescent="0.2">
      <c r="A58" s="25">
        <v>57</v>
      </c>
      <c r="B58" s="25" t="s">
        <v>28</v>
      </c>
      <c r="C58" s="25">
        <v>1855</v>
      </c>
      <c r="D58" s="67">
        <f>C58*0.092903</f>
        <v>172.33506499999999</v>
      </c>
      <c r="E58" s="25">
        <v>5</v>
      </c>
      <c r="F58" s="25">
        <v>8</v>
      </c>
      <c r="G58" s="25">
        <v>2.5</v>
      </c>
      <c r="H58" s="25" t="s">
        <v>39</v>
      </c>
      <c r="I58" s="27" t="s">
        <v>40</v>
      </c>
      <c r="J58" s="27" t="s">
        <v>40</v>
      </c>
      <c r="K58" s="27" t="s">
        <v>41</v>
      </c>
      <c r="L58" s="2">
        <v>2</v>
      </c>
      <c r="M58" s="2" t="s">
        <v>40</v>
      </c>
    </row>
    <row r="59" spans="1:13" x14ac:dyDescent="0.2">
      <c r="A59" s="25">
        <v>58</v>
      </c>
      <c r="B59" s="25" t="s">
        <v>42</v>
      </c>
      <c r="C59" s="25">
        <v>1517</v>
      </c>
      <c r="D59" s="67">
        <f t="shared" si="0"/>
        <v>140.933851</v>
      </c>
      <c r="E59" s="25">
        <v>4</v>
      </c>
      <c r="F59" s="25">
        <v>6</v>
      </c>
      <c r="G59" s="25">
        <v>2</v>
      </c>
      <c r="H59" s="25" t="s">
        <v>39</v>
      </c>
      <c r="I59" s="27" t="s">
        <v>40</v>
      </c>
      <c r="J59" s="27" t="s">
        <v>40</v>
      </c>
      <c r="K59" s="27" t="s">
        <v>41</v>
      </c>
      <c r="L59" s="2">
        <v>2</v>
      </c>
      <c r="M59" s="2" t="s">
        <v>40</v>
      </c>
    </row>
    <row r="60" spans="1:13" x14ac:dyDescent="0.2">
      <c r="A60" s="25">
        <v>59</v>
      </c>
      <c r="B60" s="25" t="s">
        <v>28</v>
      </c>
      <c r="C60" s="25">
        <v>1855</v>
      </c>
      <c r="D60" s="67">
        <f>C60*0.092903</f>
        <v>172.33506499999999</v>
      </c>
      <c r="E60" s="25">
        <v>5</v>
      </c>
      <c r="F60" s="25">
        <v>8</v>
      </c>
      <c r="G60" s="25">
        <v>2.5</v>
      </c>
      <c r="H60" s="25" t="s">
        <v>39</v>
      </c>
      <c r="I60" s="27" t="s">
        <v>40</v>
      </c>
      <c r="J60" s="27" t="s">
        <v>40</v>
      </c>
      <c r="K60" s="27" t="s">
        <v>41</v>
      </c>
      <c r="L60" s="2">
        <v>2</v>
      </c>
      <c r="M60" s="2" t="s">
        <v>40</v>
      </c>
    </row>
    <row r="61" spans="1:13" x14ac:dyDescent="0.2">
      <c r="A61" s="25">
        <v>60</v>
      </c>
      <c r="B61" s="25" t="s">
        <v>47</v>
      </c>
      <c r="C61" s="25">
        <v>914</v>
      </c>
      <c r="D61" s="67">
        <f t="shared" si="0"/>
        <v>84.913342</v>
      </c>
      <c r="E61" s="25">
        <v>3</v>
      </c>
      <c r="F61" s="25">
        <v>4</v>
      </c>
      <c r="G61" s="25">
        <v>2</v>
      </c>
      <c r="H61" s="25" t="s">
        <v>25</v>
      </c>
      <c r="I61" s="27" t="s">
        <v>40</v>
      </c>
      <c r="J61" s="27" t="s">
        <v>40</v>
      </c>
      <c r="K61" s="27" t="s">
        <v>40</v>
      </c>
      <c r="L61" s="2">
        <v>2</v>
      </c>
      <c r="M61" s="2" t="s">
        <v>41</v>
      </c>
    </row>
    <row r="62" spans="1:13" x14ac:dyDescent="0.2">
      <c r="A62" s="25">
        <v>61</v>
      </c>
      <c r="B62" s="25" t="s">
        <v>48</v>
      </c>
      <c r="C62" s="25">
        <v>1056</v>
      </c>
      <c r="D62" s="67">
        <f t="shared" si="0"/>
        <v>98.105568000000005</v>
      </c>
      <c r="E62" s="25">
        <v>4</v>
      </c>
      <c r="F62" s="25">
        <v>5</v>
      </c>
      <c r="G62" s="25">
        <v>2</v>
      </c>
      <c r="H62" s="25" t="s">
        <v>25</v>
      </c>
      <c r="I62" s="27" t="s">
        <v>40</v>
      </c>
      <c r="J62" s="27" t="s">
        <v>40</v>
      </c>
      <c r="K62" s="27" t="s">
        <v>40</v>
      </c>
      <c r="L62" s="2">
        <v>2</v>
      </c>
      <c r="M62" s="2" t="s">
        <v>41</v>
      </c>
    </row>
    <row r="63" spans="1:13" x14ac:dyDescent="0.2">
      <c r="A63" s="25">
        <v>62</v>
      </c>
      <c r="B63" s="25" t="s">
        <v>19</v>
      </c>
      <c r="C63" s="25">
        <v>755</v>
      </c>
      <c r="D63" s="67">
        <f t="shared" si="0"/>
        <v>70.141765000000007</v>
      </c>
      <c r="E63" s="25">
        <v>2</v>
      </c>
      <c r="F63" s="25">
        <v>3</v>
      </c>
      <c r="G63" s="25">
        <v>1</v>
      </c>
      <c r="H63" s="25" t="s">
        <v>39</v>
      </c>
      <c r="I63" s="27" t="s">
        <v>40</v>
      </c>
      <c r="J63" s="27" t="s">
        <v>40</v>
      </c>
      <c r="K63" s="27" t="s">
        <v>41</v>
      </c>
      <c r="L63" s="2">
        <v>2</v>
      </c>
      <c r="M63" s="2" t="s">
        <v>41</v>
      </c>
    </row>
    <row r="64" spans="1:13" x14ac:dyDescent="0.2">
      <c r="A64" s="25">
        <v>63</v>
      </c>
      <c r="B64" s="25" t="s">
        <v>36</v>
      </c>
      <c r="C64" s="25">
        <v>997</v>
      </c>
      <c r="D64" s="67">
        <f t="shared" si="0"/>
        <v>92.624290999999999</v>
      </c>
      <c r="E64" s="25">
        <v>3</v>
      </c>
      <c r="F64" s="25">
        <v>4</v>
      </c>
      <c r="G64" s="25">
        <v>2</v>
      </c>
      <c r="H64" s="25" t="s">
        <v>39</v>
      </c>
      <c r="I64" s="27" t="s">
        <v>40</v>
      </c>
      <c r="J64" s="27" t="s">
        <v>40</v>
      </c>
      <c r="K64" s="27" t="s">
        <v>41</v>
      </c>
      <c r="L64" s="2">
        <v>2</v>
      </c>
      <c r="M64" s="2" t="s">
        <v>41</v>
      </c>
    </row>
    <row r="65" spans="1:13" x14ac:dyDescent="0.2">
      <c r="A65" s="25">
        <v>64</v>
      </c>
      <c r="B65" s="25" t="s">
        <v>44</v>
      </c>
      <c r="C65" s="25">
        <v>765</v>
      </c>
      <c r="D65" s="67">
        <f t="shared" si="0"/>
        <v>71.070795000000004</v>
      </c>
      <c r="E65" s="25">
        <v>2</v>
      </c>
      <c r="F65" s="25">
        <v>3</v>
      </c>
      <c r="G65" s="25">
        <v>2</v>
      </c>
      <c r="H65" s="25" t="s">
        <v>39</v>
      </c>
      <c r="I65" s="27" t="s">
        <v>40</v>
      </c>
      <c r="J65" s="27" t="s">
        <v>40</v>
      </c>
      <c r="K65" s="27" t="s">
        <v>40</v>
      </c>
      <c r="L65" s="2">
        <v>2</v>
      </c>
      <c r="M65" s="2" t="s">
        <v>41</v>
      </c>
    </row>
    <row r="66" spans="1:13" x14ac:dyDescent="0.2">
      <c r="A66" s="25">
        <v>65</v>
      </c>
      <c r="B66" s="25" t="s">
        <v>36</v>
      </c>
      <c r="C66" s="25">
        <v>997</v>
      </c>
      <c r="D66" s="67">
        <f t="shared" si="0"/>
        <v>92.624290999999999</v>
      </c>
      <c r="E66" s="25">
        <v>3</v>
      </c>
      <c r="F66" s="25">
        <v>4</v>
      </c>
      <c r="G66" s="25">
        <v>2</v>
      </c>
      <c r="H66" s="25" t="s">
        <v>39</v>
      </c>
      <c r="I66" s="27" t="s">
        <v>40</v>
      </c>
      <c r="J66" s="27" t="s">
        <v>40</v>
      </c>
      <c r="K66" s="27" t="s">
        <v>40</v>
      </c>
      <c r="L66" s="2">
        <v>2</v>
      </c>
      <c r="M66" s="2" t="s">
        <v>41</v>
      </c>
    </row>
    <row r="67" spans="1:13" x14ac:dyDescent="0.2">
      <c r="B67" s="25"/>
      <c r="D67" s="61"/>
      <c r="H67" s="25"/>
      <c r="I67" s="25"/>
      <c r="J67" s="25"/>
      <c r="K67" s="25"/>
      <c r="L67" s="3">
        <f>SUM(L2:L66)</f>
        <v>122</v>
      </c>
      <c r="M67" s="3">
        <f>COUNTIF(M2:M66,"Y")</f>
        <v>32</v>
      </c>
    </row>
    <row r="68" spans="1:13" ht="13.5" thickBot="1" x14ac:dyDescent="0.25"/>
    <row r="69" spans="1:13" ht="15.75" thickBot="1" x14ac:dyDescent="0.3">
      <c r="H69" s="88" t="s">
        <v>55</v>
      </c>
      <c r="I69" s="89"/>
      <c r="J69" s="89"/>
      <c r="K69" s="41"/>
    </row>
    <row r="70" spans="1:13" ht="13.5" thickBot="1" x14ac:dyDescent="0.25">
      <c r="H70" s="90" t="s">
        <v>56</v>
      </c>
      <c r="I70" s="91"/>
      <c r="J70" s="69">
        <f>COUNTIF(I2:I66,"Y")</f>
        <v>65</v>
      </c>
      <c r="K70" s="71">
        <f>J70/65</f>
        <v>1</v>
      </c>
    </row>
    <row r="71" spans="1:13" ht="15.75" thickBot="1" x14ac:dyDescent="0.3">
      <c r="H71" s="88" t="s">
        <v>53</v>
      </c>
      <c r="I71" s="89"/>
      <c r="J71" s="89"/>
      <c r="K71" s="41"/>
    </row>
    <row r="72" spans="1:13" ht="13.5" thickBot="1" x14ac:dyDescent="0.25">
      <c r="H72" s="90" t="s">
        <v>52</v>
      </c>
      <c r="I72" s="91"/>
      <c r="J72" s="69">
        <f>COUNTIF(J2:J66,"Y")</f>
        <v>65</v>
      </c>
      <c r="K72" s="71">
        <f>J72/65</f>
        <v>1</v>
      </c>
    </row>
    <row r="73" spans="1:13" ht="15.75" thickBot="1" x14ac:dyDescent="0.3">
      <c r="H73" s="88" t="s">
        <v>54</v>
      </c>
      <c r="I73" s="89"/>
      <c r="J73" s="89"/>
      <c r="K73" s="41"/>
    </row>
    <row r="74" spans="1:13" x14ac:dyDescent="0.2">
      <c r="H74" s="90" t="s">
        <v>51</v>
      </c>
      <c r="I74" s="91"/>
      <c r="J74" s="38">
        <f>J76-5</f>
        <v>13</v>
      </c>
      <c r="K74" s="71">
        <f>J74/13</f>
        <v>1</v>
      </c>
    </row>
    <row r="75" spans="1:13" ht="13.5" thickBot="1" x14ac:dyDescent="0.25">
      <c r="H75" s="84" t="s">
        <v>39</v>
      </c>
      <c r="I75" s="85"/>
      <c r="J75" s="68">
        <f>J76-13</f>
        <v>5</v>
      </c>
      <c r="K75" s="70">
        <f>J75/52</f>
        <v>9.6153846153846159E-2</v>
      </c>
    </row>
    <row r="76" spans="1:13" ht="13.5" thickBot="1" x14ac:dyDescent="0.25">
      <c r="H76" s="86" t="s">
        <v>50</v>
      </c>
      <c r="I76" s="87"/>
      <c r="J76" s="69">
        <f>COUNTIF(K2:K66,"Y")</f>
        <v>18</v>
      </c>
      <c r="K76" s="70">
        <f>J76/65</f>
        <v>0.27692307692307694</v>
      </c>
    </row>
  </sheetData>
  <autoFilter ref="A1:K67" xr:uid="{0084F1EE-C5F2-0641-BD1A-63C36003AEAC}"/>
  <mergeCells count="8">
    <mergeCell ref="H75:I75"/>
    <mergeCell ref="H76:I76"/>
    <mergeCell ref="H69:J69"/>
    <mergeCell ref="H70:I70"/>
    <mergeCell ref="H71:J71"/>
    <mergeCell ref="H72:I72"/>
    <mergeCell ref="H73:J73"/>
    <mergeCell ref="H74:I74"/>
  </mergeCells>
  <pageMargins left="0.7" right="0.7" top="0.75" bottom="0.75" header="0.3" footer="0.3"/>
  <pageSetup paperSize="9" scale="5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8DDE8EC633744C9651B0143E6333E4" ma:contentTypeVersion="15" ma:contentTypeDescription="Create a new document." ma:contentTypeScope="" ma:versionID="ba538ed84c23d87423ae7761dca15d83">
  <xsd:schema xmlns:xsd="http://www.w3.org/2001/XMLSchema" xmlns:xs="http://www.w3.org/2001/XMLSchema" xmlns:p="http://schemas.microsoft.com/office/2006/metadata/properties" xmlns:ns2="45987710-37e8-4651-b2d9-451f3aa9427e" xmlns:ns3="39a087ad-1c93-4d24-8806-1b998f0769ae" targetNamespace="http://schemas.microsoft.com/office/2006/metadata/properties" ma:root="true" ma:fieldsID="a411fede3afdf0e26a4b049d38a7add2" ns2:_="" ns3:_="">
    <xsd:import namespace="45987710-37e8-4651-b2d9-451f3aa9427e"/>
    <xsd:import namespace="39a087ad-1c93-4d24-8806-1b998f0769a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987710-37e8-4651-b2d9-451f3aa9427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3f4c14d-ad24-42e9-89ea-41944c85aa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087ad-1c93-4d24-8806-1b998f0769a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09e9715-bed2-4052-95be-9119d7647417}" ma:internalName="TaxCatchAll" ma:showField="CatchAllData" ma:web="39a087ad-1c93-4d24-8806-1b998f076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987710-37e8-4651-b2d9-451f3aa9427e">
      <Terms xmlns="http://schemas.microsoft.com/office/infopath/2007/PartnerControls"/>
    </lcf76f155ced4ddcb4097134ff3c332f>
    <TaxCatchAll xmlns="39a087ad-1c93-4d24-8806-1b998f0769ae" xsi:nil="true"/>
  </documentManagement>
</p:properties>
</file>

<file path=customXml/itemProps1.xml><?xml version="1.0" encoding="utf-8"?>
<ds:datastoreItem xmlns:ds="http://schemas.openxmlformats.org/officeDocument/2006/customXml" ds:itemID="{089B63A8-AEFD-49F9-9FBA-CE935554DC6F}"/>
</file>

<file path=customXml/itemProps2.xml><?xml version="1.0" encoding="utf-8"?>
<ds:datastoreItem xmlns:ds="http://schemas.openxmlformats.org/officeDocument/2006/customXml" ds:itemID="{ECD5AC6C-E7B9-4A45-AB04-C9D512A2A16B}"/>
</file>

<file path=customXml/itemProps3.xml><?xml version="1.0" encoding="utf-8"?>
<ds:datastoreItem xmlns:ds="http://schemas.openxmlformats.org/officeDocument/2006/customXml" ds:itemID="{651F92D5-52A6-428C-BFC2-936E79557D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Parcel N (3)</vt:lpstr>
      <vt:lpstr>Plot by Plot</vt:lpstr>
      <vt:lpstr>'Parcel N (3)'!Print_Area</vt:lpstr>
      <vt:lpstr>'Plot by Plot'!Print_Area</vt:lpstr>
    </vt:vector>
  </TitlesOfParts>
  <Company>Persimmon Homes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jpritchard</dc:creator>
  <cp:lastModifiedBy>pati-svc</cp:lastModifiedBy>
  <cp:lastPrinted>2026-07-02T14:24:34Z</cp:lastPrinted>
  <dcterms:created xsi:type="dcterms:W3CDTF">2015-06-15T09:46:09Z</dcterms:created>
  <dcterms:modified xsi:type="dcterms:W3CDTF">2026-07-02T15:22:31Z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af4167-57ea-4d61-b4f0-bbc0195ccbfa_Enabled">
    <vt:lpwstr>true</vt:lpwstr>
  </property>
  <property fmtid="{D5CDD505-2E9C-101B-9397-08002B2CF9AE}" pid="3" name="MSIP_Label_76af4167-57ea-4d61-b4f0-bbc0195ccbfa_SetDate">
    <vt:lpwstr>2024-02-06T15:29:25Z</vt:lpwstr>
  </property>
  <property fmtid="{D5CDD505-2E9C-101B-9397-08002B2CF9AE}" pid="4" name="MSIP_Label_76af4167-57ea-4d61-b4f0-bbc0195ccbfa_Method">
    <vt:lpwstr>Standard</vt:lpwstr>
  </property>
  <property fmtid="{D5CDD505-2E9C-101B-9397-08002B2CF9AE}" pid="5" name="MSIP_Label_76af4167-57ea-4d61-b4f0-bbc0195ccbfa_Name">
    <vt:lpwstr>76af4167-57ea-4d61-b4f0-bbc0195ccbfa</vt:lpwstr>
  </property>
  <property fmtid="{D5CDD505-2E9C-101B-9397-08002B2CF9AE}" pid="6" name="MSIP_Label_76af4167-57ea-4d61-b4f0-bbc0195ccbfa_SiteId">
    <vt:lpwstr>bdd51e2c-3db0-4b59-b17d-7c70ac9bdec9</vt:lpwstr>
  </property>
  <property fmtid="{D5CDD505-2E9C-101B-9397-08002B2CF9AE}" pid="7" name="MSIP_Label_76af4167-57ea-4d61-b4f0-bbc0195ccbfa_ActionId">
    <vt:lpwstr>d08416d1-6822-4260-87a3-d5e08abd71e7</vt:lpwstr>
  </property>
  <property fmtid="{D5CDD505-2E9C-101B-9397-08002B2CF9AE}" pid="8" name="MSIP_Label_76af4167-57ea-4d61-b4f0-bbc0195ccbfa_ContentBits">
    <vt:lpwstr>2</vt:lpwstr>
  </property>
  <property fmtid="{D5CDD505-2E9C-101B-9397-08002B2CF9AE}" pid="9" name="ContentTypeId">
    <vt:lpwstr>0x010100ED8DDE8EC633744C9651B0143E6333E4</vt:lpwstr>
  </property>
</Properties>
</file>